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C08\Desktop\Soubory k odeslání\"/>
    </mc:Choice>
  </mc:AlternateContent>
  <bookViews>
    <workbookView xWindow="0" yWindow="0" windowWidth="0" windowHeight="0"/>
  </bookViews>
  <sheets>
    <sheet name="Rekapitulace stavby" sheetId="1" r:id="rId1"/>
    <sheet name="SO 01 - Obnova místních k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'SO 01 - Obnova místních k...'!$C$88:$K$221</definedName>
    <definedName name="_xlnm.Print_Area" localSheetId="1">'SO 01 - Obnova místních k...'!$C$4:$J$39,'SO 01 - Obnova místních k...'!$C$45:$J$70,'SO 01 - Obnova místních k...'!$C$76:$K$221</definedName>
    <definedName name="_xlnm.Print_Titles" localSheetId="1">'SO 01 - Obnova místních k...'!$88:$88</definedName>
    <definedName name="_xlnm.Print_Area" localSheetId="2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219"/>
  <c r="BH219"/>
  <c r="BG219"/>
  <c r="BF219"/>
  <c r="T219"/>
  <c r="T218"/>
  <c r="R219"/>
  <c r="R218"/>
  <c r="P219"/>
  <c r="P218"/>
  <c r="BI217"/>
  <c r="BH217"/>
  <c r="BG217"/>
  <c r="BF217"/>
  <c r="T217"/>
  <c r="T216"/>
  <c r="T215"/>
  <c r="R217"/>
  <c r="R216"/>
  <c r="R215"/>
  <c r="P217"/>
  <c r="P216"/>
  <c r="P215"/>
  <c r="BI214"/>
  <c r="BH214"/>
  <c r="BG214"/>
  <c r="BF214"/>
  <c r="T214"/>
  <c r="T213"/>
  <c r="R214"/>
  <c r="R213"/>
  <c r="P214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197"/>
  <c r="BH197"/>
  <c r="BG197"/>
  <c r="BF197"/>
  <c r="T197"/>
  <c r="R197"/>
  <c r="P197"/>
  <c r="BI187"/>
  <c r="BH187"/>
  <c r="BG187"/>
  <c r="BF187"/>
  <c r="T187"/>
  <c r="R187"/>
  <c r="P187"/>
  <c r="BI169"/>
  <c r="BH169"/>
  <c r="BG169"/>
  <c r="BF169"/>
  <c r="T169"/>
  <c r="R169"/>
  <c r="P169"/>
  <c r="BI163"/>
  <c r="BH163"/>
  <c r="BG163"/>
  <c r="BF163"/>
  <c r="T163"/>
  <c r="R163"/>
  <c r="P163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23"/>
  <c r="BH123"/>
  <c r="BG123"/>
  <c r="BF123"/>
  <c r="T123"/>
  <c r="R123"/>
  <c r="P123"/>
  <c r="BI117"/>
  <c r="BH117"/>
  <c r="BG117"/>
  <c r="BF117"/>
  <c r="T117"/>
  <c r="R117"/>
  <c r="P117"/>
  <c r="BI114"/>
  <c r="BH114"/>
  <c r="BG114"/>
  <c r="BF114"/>
  <c r="T114"/>
  <c r="R114"/>
  <c r="P114"/>
  <c r="BI104"/>
  <c r="BH104"/>
  <c r="BG104"/>
  <c r="BF104"/>
  <c r="T104"/>
  <c r="R104"/>
  <c r="P104"/>
  <c r="BI92"/>
  <c r="BH92"/>
  <c r="BG92"/>
  <c r="BF92"/>
  <c r="T92"/>
  <c r="T91"/>
  <c r="R92"/>
  <c r="R91"/>
  <c r="P92"/>
  <c r="P91"/>
  <c r="J86"/>
  <c r="F85"/>
  <c r="F83"/>
  <c r="E81"/>
  <c r="J55"/>
  <c r="F54"/>
  <c r="F52"/>
  <c r="E50"/>
  <c r="J21"/>
  <c r="E21"/>
  <c r="J54"/>
  <c r="J20"/>
  <c r="J18"/>
  <c r="E18"/>
  <c r="F55"/>
  <c r="J17"/>
  <c r="J12"/>
  <c r="J83"/>
  <c r="E7"/>
  <c r="E48"/>
  <c i="1" r="L50"/>
  <c r="AM50"/>
  <c r="AM49"/>
  <c r="L49"/>
  <c r="AM47"/>
  <c r="L47"/>
  <c r="L45"/>
  <c r="L44"/>
  <c i="2" r="J214"/>
  <c r="J187"/>
  <c r="J145"/>
  <c r="BK114"/>
  <c r="BK219"/>
  <c r="BK187"/>
  <c r="BK152"/>
  <c r="J104"/>
  <c r="J205"/>
  <c r="BK92"/>
  <c r="J197"/>
  <c r="BK145"/>
  <c r="J217"/>
  <c r="BK205"/>
  <c r="BK153"/>
  <c r="BK104"/>
  <c r="BK204"/>
  <c r="BK163"/>
  <c r="J149"/>
  <c r="J219"/>
  <c r="BK142"/>
  <c r="J209"/>
  <c r="J153"/>
  <c i="1" r="AS54"/>
  <c i="2" r="BK209"/>
  <c r="J163"/>
  <c r="J142"/>
  <c r="BK117"/>
  <c r="BK217"/>
  <c r="BK169"/>
  <c r="BK150"/>
  <c r="J117"/>
  <c r="J169"/>
  <c r="BK214"/>
  <c r="J207"/>
  <c r="BK149"/>
  <c r="J211"/>
  <c r="J204"/>
  <c r="J152"/>
  <c r="BK123"/>
  <c r="J92"/>
  <c r="BK197"/>
  <c r="J154"/>
  <c r="J123"/>
  <c r="BK207"/>
  <c r="J150"/>
  <c r="BK211"/>
  <c r="BK154"/>
  <c r="J114"/>
  <c l="1" r="BK103"/>
  <c r="J103"/>
  <c r="J62"/>
  <c r="BK141"/>
  <c r="J141"/>
  <c r="J63"/>
  <c r="R141"/>
  <c r="R148"/>
  <c r="P103"/>
  <c r="BK148"/>
  <c r="J148"/>
  <c r="J64"/>
  <c r="T103"/>
  <c r="T141"/>
  <c r="T148"/>
  <c r="R203"/>
  <c r="R103"/>
  <c r="R90"/>
  <c r="R89"/>
  <c r="P141"/>
  <c r="P148"/>
  <c r="BK203"/>
  <c r="J203"/>
  <c r="J65"/>
  <c r="P203"/>
  <c r="T203"/>
  <c r="J52"/>
  <c r="E79"/>
  <c r="J85"/>
  <c r="BE92"/>
  <c r="BE117"/>
  <c r="BE123"/>
  <c r="BE163"/>
  <c r="BE204"/>
  <c r="BE207"/>
  <c r="BE211"/>
  <c r="BE217"/>
  <c r="F86"/>
  <c r="BE104"/>
  <c r="BE114"/>
  <c r="BE145"/>
  <c r="BE152"/>
  <c r="BE153"/>
  <c r="BE154"/>
  <c r="BE169"/>
  <c r="BE197"/>
  <c r="BE214"/>
  <c r="BE219"/>
  <c r="BE142"/>
  <c r="BE205"/>
  <c r="BE209"/>
  <c r="BE149"/>
  <c r="BE150"/>
  <c r="BE187"/>
  <c r="BK91"/>
  <c r="BK90"/>
  <c r="BK213"/>
  <c r="J213"/>
  <c r="J66"/>
  <c r="BK216"/>
  <c r="J216"/>
  <c r="J68"/>
  <c r="BK218"/>
  <c r="J218"/>
  <c r="J69"/>
  <c r="F34"/>
  <c i="1" r="BA55"/>
  <c r="BA54"/>
  <c r="AW54"/>
  <c r="AK30"/>
  <c i="2" r="F35"/>
  <c i="1" r="BB55"/>
  <c r="BB54"/>
  <c r="AX54"/>
  <c i="2" r="F37"/>
  <c i="1" r="BD55"/>
  <c r="BD54"/>
  <c r="W33"/>
  <c i="2" r="F36"/>
  <c i="1" r="BC55"/>
  <c r="BC54"/>
  <c r="W32"/>
  <c i="2" r="J34"/>
  <c i="1" r="AW55"/>
  <c i="2" l="1" r="T90"/>
  <c r="T89"/>
  <c r="P90"/>
  <c r="P89"/>
  <c i="1" r="AU55"/>
  <c i="2" r="J90"/>
  <c r="J60"/>
  <c r="J91"/>
  <c r="J61"/>
  <c r="BK215"/>
  <c r="J215"/>
  <c r="J67"/>
  <c i="1" r="AU54"/>
  <c r="W30"/>
  <c i="2" r="F33"/>
  <c i="1" r="AZ55"/>
  <c r="AZ54"/>
  <c r="W29"/>
  <c r="W31"/>
  <c i="2" r="J33"/>
  <c i="1" r="AV55"/>
  <c r="AT55"/>
  <c r="AY54"/>
  <c i="2" l="1" r="BK89"/>
  <c r="J89"/>
  <c r="J59"/>
  <c i="1" r="AV54"/>
  <c r="AK29"/>
  <c l="1" r="AT54"/>
  <c i="2" r="J30"/>
  <c i="1" r="AG55"/>
  <c r="AG54"/>
  <c r="AN54"/>
  <c l="1" r="AN55"/>
  <c i="2" r="J39"/>
  <c i="1" r="AK2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<sst xmlns="http://schemas.openxmlformats.org/spreadsheetml/2006/main">
  <si>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</si>
  <si>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</si>
  <si>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</si>
  <si>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</si>
  <si>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</si>
  <si>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{088e46f1-75d0-4462-86cc-f4963612166d}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</si>
  <si>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</si>
  <si>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</si>
  <si>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</si>
  <si>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</si>
  <si>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</si>
  <si>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</si>
  <si>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</si>
  <si>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</si>
  <si>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2020559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</si>
  <si>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</si>
  <si>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</si>
  <si>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Obnova místních komunikací Neveklovice</t>
  </si>
  <si>
    <t>KSO:</t>
  </si>
  <si>
    <t/>
  </si>
  <si>
    <t>CC-CZ:</t>
  </si>
  <si>
    <t>Místo:</t>
  </si>
  <si>
    <t>Neveklovice</t>
  </si>
  <si>
    <t>Datum:</t>
  </si>
  <si>
    <t>25. 11. 2020</t>
  </si>
  <si>
    <t>Zadavatel:</t>
  </si>
  <si>
    <t>IČ:</t>
  </si>
  <si>
    <t>Obec Neveklovice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</si>
  <si>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</si>
  <si>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</si>
  <si>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</si>
  <si>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</si>
  <si>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</si>
  <si>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</si>
  <si>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</si>
  <si>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ANITAS s .r.o.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</si>
  <si>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</si>
  <si>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</si>
  <si>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</si>
  <si>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</si>
  <si>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</si>
  <si>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</si>
  <si>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</si>
  <si>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</si>
  <si>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</si>
  <si>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</si>
  <si>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</si>
  <si>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</si>
  <si>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</si>
  <si>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</si>
  <si>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</si>
  <si>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</si>
  <si>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</si>
  <si>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</si>
  <si>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</si>
  <si>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</si>
  <si>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</si>
  <si>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</si>
  <si>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</si>
  <si>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</si>
  <si>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</si>
  <si>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</si>
  <si>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</si>
  <si>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</si>
  <si>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</si>
  <si>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</si>
  <si>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</si>
  <si>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</si>
  <si>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</si>
  <si>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</si>
  <si>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</si>
  <si>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</si>
  <si>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</si>
  <si>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</si>
  <si>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</si>
  <si>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</si>
  <si>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</si>
  <si>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</si>
  <si>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Obnova místních komunikací</t>
  </si>
  <si>
    <t>STA</t>
  </si>
  <si>
    <t>1</t>
  </si>
  <si>
    <t>{bc8653df-d1c5-420e-994d-c42fb14e7b06}</t>
  </si>
  <si>
    <t>2</t>
  </si>
  <si>
    <t>KRYCÍ LIST SOUPISU PRACÍ</t>
  </si>
  <si>
    <t>Objekt:</t>
  </si>
  <si>
    <t>SO 01 - Obnova místních komunikací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</si>
  <si>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</si>
  <si>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</si>
  <si>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</si>
  <si>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</si>
  <si>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</si>
  <si>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</si>
  <si>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</si>
  <si>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</si>
  <si>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</si>
  <si>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</si>
  <si>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</si>
  <si>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</si>
  <si>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VRN3 - Zařízení staveniště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</si>
  <si>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</si>
  <si>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</si>
  <si>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</si>
  <si>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</si>
  <si>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</si>
  <si>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</si>
  <si>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</si>
  <si>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</si>
  <si>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</si>
  <si>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</si>
  <si>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</si>
  <si>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</si>
  <si>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</si>
  <si>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</si>
  <si>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</si>
  <si>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</si>
  <si>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</si>
  <si>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</si>
  <si>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</si>
  <si>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113154113</t>
  </si>
  <si>
    <t>Frézování živičného podkladu nebo krytu s naložením na dopravní prostředek plochy do 500 m2 bez překážek v trase pruhu šířky do 0,5 m, tloušťky vrstvy 50 mm</t>
  </si>
  <si>
    <t>m2</t>
  </si>
  <si>
    <t>CS ÚRS 2020 02</t>
  </si>
  <si>
    <t>4</t>
  </si>
  <si>
    <t>-1030232640</t>
  </si>
  <si>
    <t>VV</t>
  </si>
  <si>
    <t>"odfrézování vyvýšeného středu komunikace"</t>
  </si>
  <si>
    <t>"úsek 1 (frézování 30% délky v pruhu š=1m)"</t>
  </si>
  <si>
    <t>590*30/100*1</t>
  </si>
  <si>
    <t>"úsek 2 (frézování 70% délky v pruhu š=1,5 m střed + napojení žlabovek)"</t>
  </si>
  <si>
    <t>149*70/100*1,5</t>
  </si>
  <si>
    <t>"úsek 3 (frézování 50% délky v pruhu š=1 m) "</t>
  </si>
  <si>
    <t>137*50/100*1</t>
  </si>
  <si>
    <t>"odfrézování v místě napojení"</t>
  </si>
  <si>
    <t>24*0,5</t>
  </si>
  <si>
    <t>Součet</t>
  </si>
  <si>
    <t>5</t>
  </si>
  <si>
    <t>Komunikace pozemní</t>
  </si>
  <si>
    <t>569811113</t>
  </si>
  <si>
    <t>Zpevnění krajnic nebo komunikací pro pěší s rozprostřením a zhutněním, po zhutnění štěrkodrtí tl. 70 mm</t>
  </si>
  <si>
    <t>1384595983</t>
  </si>
  <si>
    <t>"tl. 70 mm (40 mm obrus +prům.tl. 30 mm podklad)"</t>
  </si>
  <si>
    <t>"úsek 1"</t>
  </si>
  <si>
    <t>590*2*0,5</t>
  </si>
  <si>
    <t>"úsek 2 (bez lemování žlabovkami)"</t>
  </si>
  <si>
    <t>149*2*0,5</t>
  </si>
  <si>
    <t>-68*0,5</t>
  </si>
  <si>
    <t>"úsek 3"</t>
  </si>
  <si>
    <t>137*2*0,5</t>
  </si>
  <si>
    <t>3</t>
  </si>
  <si>
    <t>572141111</t>
  </si>
  <si>
    <t>Vyrovnání povrchu dosavadních krytů s rozprostřením hmot a zhutněním asfaltovým betonem ACO (AB) tl. od 20 do 40 mm</t>
  </si>
  <si>
    <t>1485945026</t>
  </si>
  <si>
    <t>"vyrovnání pod ACO 11 mimo frézovaných ploch"</t>
  </si>
  <si>
    <t>2693-413,95</t>
  </si>
  <si>
    <t>573231111</t>
  </si>
  <si>
    <t>Postřik spojovací PS bez posypu kamenivem ze silniční emulze, v množství 0,70 kg/m2</t>
  </si>
  <si>
    <t>891775415</t>
  </si>
  <si>
    <t>"pod vyrovnávací vrstvu"</t>
  </si>
  <si>
    <t>2279,05</t>
  </si>
  <si>
    <t>"pod obrusnou vrstvu"</t>
  </si>
  <si>
    <t>2693</t>
  </si>
  <si>
    <t>577134111</t>
  </si>
  <si>
    <t>Asfaltový beton vrstva obrusná ACO 11 (ABS) s rozprostřením a se zhutněním z nemodifikovaného asfaltu v pruhu šířky do 3 m tř. I, po zhutnění tl. 40 mm</t>
  </si>
  <si>
    <t>-1943337686</t>
  </si>
  <si>
    <t>590*3</t>
  </si>
  <si>
    <t>"úsek 2"</t>
  </si>
  <si>
    <t>149*3</t>
  </si>
  <si>
    <t>137*3</t>
  </si>
  <si>
    <t>Mezisoučet</t>
  </si>
  <si>
    <t>"rozšíření v místech napojení na komunikace"</t>
  </si>
  <si>
    <t>"napojení komunikací"</t>
  </si>
  <si>
    <t>25</t>
  </si>
  <si>
    <t>8</t>
  </si>
  <si>
    <t>Trubní vedení</t>
  </si>
  <si>
    <t>6</t>
  </si>
  <si>
    <t>899231111</t>
  </si>
  <si>
    <t>Výšková úprava uličního vstupu nebo vpusti do 200 mm zvýšením mříže</t>
  </si>
  <si>
    <t>kus</t>
  </si>
  <si>
    <t>-2080952515</t>
  </si>
  <si>
    <t>7</t>
  </si>
  <si>
    <t>899431111</t>
  </si>
  <si>
    <t>Výšková úprava uličního vstupu nebo vpusti do 200 mm zvýšením krycího hrnce, šoupěte nebo hydrantu bez úpravy armatur</t>
  </si>
  <si>
    <t>1101472412</t>
  </si>
  <si>
    <t>9</t>
  </si>
  <si>
    <t>Ostatní konstrukce a práce, bourání</t>
  </si>
  <si>
    <t>913121111</t>
  </si>
  <si>
    <t>Montáž a demontáž dočasných dopravních značek kompletních značek vč. podstavce a sloupku základních</t>
  </si>
  <si>
    <t>935709568</t>
  </si>
  <si>
    <t>913121211</t>
  </si>
  <si>
    <t>Montáž a demontáž dočasných dopravních značek Příplatek za první a každý další den použití dočasných dopravních značek k ceně 12-1111</t>
  </si>
  <si>
    <t>-502545185</t>
  </si>
  <si>
    <t>4*14</t>
  </si>
  <si>
    <t>10</t>
  </si>
  <si>
    <t>919731121</t>
  </si>
  <si>
    <t>Zarovnání styčné plochy podkladu nebo krytu podél vybourané části komunikace nebo zpevněné plochy živičné tl. do 50 mm</t>
  </si>
  <si>
    <t>m</t>
  </si>
  <si>
    <t>-226522203</t>
  </si>
  <si>
    <t>11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</si>
  <si>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</si>
  <si>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</si>
  <si>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-1783938169</t>
  </si>
  <si>
    <t>12</t>
  </si>
  <si>
    <t>919735111</t>
  </si>
  <si>
    <t>Řezání stávajícího živičného krytu nebo podkladu hloubky do 50 mm</t>
  </si>
  <si>
    <t>-476998060</t>
  </si>
  <si>
    <t>3+6</t>
  </si>
  <si>
    <t>6+3</t>
  </si>
  <si>
    <t>13</t>
  </si>
  <si>
    <t>935114111</t>
  </si>
  <si>
    <t>Štěrbinový odvodňovací betonový žlab se základem z betonu prostého a s obetonováním rozměru 220x260 mm (mikroštěrbinový) bez vnitřního spádu</t>
  </si>
  <si>
    <t>-1358719641</t>
  </si>
  <si>
    <t>1*3,5</t>
  </si>
  <si>
    <t>2*4,5</t>
  </si>
  <si>
    <t>14</t>
  </si>
  <si>
    <t>938908411</t>
  </si>
  <si>
    <t>Čištění vozovek splachováním vodou povrchu podkladu nebo krytu živičného, betonového nebo dlážděného</t>
  </si>
  <si>
    <t>965984987</t>
  </si>
  <si>
    <t>938909611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</si>
  <si>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</si>
  <si>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1830174790</t>
  </si>
  <si>
    <t>"stržení krajnic"</t>
  </si>
  <si>
    <t>16</t>
  </si>
  <si>
    <t>966008221</t>
  </si>
  <si>
    <t>Bourání odvodňovacího žlabu s odklizením a uložením vybouraného materiálu na skládku na vzdálenost do 10 m nebo s naložením na dopravní prostředek betonového nebo polymerbetonového s krycím roštem šířky do 200 mm</t>
  </si>
  <si>
    <t>-467033962</t>
  </si>
  <si>
    <t>997</t>
  </si>
  <si>
    <t>Přesun sutě</t>
  </si>
  <si>
    <t>17</t>
  </si>
  <si>
    <t>997221551</t>
  </si>
  <si>
    <t>Vodorovná doprava suti bez naložení, ale se složením a s hrubým urovnáním ze sypkých materiálů, na vzdálenost do 1 km</t>
  </si>
  <si>
    <t>t</t>
  </si>
  <si>
    <t>-1944828415</t>
  </si>
  <si>
    <t>18</t>
  </si>
  <si>
    <t>997221559</t>
  </si>
  <si>
    <t>Vodorovná doprava suti bez naložení, ale se složením a s hrubým urovnáním Příplatek k ceně za každý další i započatý 1 km přes 1 km</t>
  </si>
  <si>
    <t>-727715153</t>
  </si>
  <si>
    <t>191,876*5 'Přepočtené koeficientem množství</t>
  </si>
  <si>
    <t>19</t>
  </si>
  <si>
    <t>997221645</t>
  </si>
  <si>
    <t>Poplatek za uložení stavebního odpadu na skládce (skládkovné) asfaltového bez obsahu dehtu zatříděného do Katalogu odpadů pod kódem 17 03 02</t>
  </si>
  <si>
    <t>627220979</t>
  </si>
  <si>
    <t>191,876*0,25 'Přepočtené koeficientem množství</t>
  </si>
  <si>
    <t>20</t>
  </si>
  <si>
    <t>997221655</t>
  </si>
  <si>
    <t>Poplatek za uložení stavebního odpadu na skládce (skládkovné) zeminy a kamení zatříděného do Katalogu odpadů pod kódem 17 05 04</t>
  </si>
  <si>
    <t>266941532</t>
  </si>
  <si>
    <t>191,876*0,7 'Přepočtené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</si>
  <si>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</si>
  <si>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</si>
  <si>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2037420740</t>
  </si>
  <si>
    <t>191,876*0,05 'Přepočtené koeficientem množství</t>
  </si>
  <si>
    <t>998</t>
  </si>
  <si>
    <t>Přesun hmot</t>
  </si>
  <si>
    <t>22</t>
  </si>
  <si>
    <t>998225111</t>
  </si>
  <si>
    <t>Přesun hmot pro komunikace s krytem z kameniva, monolitickým betonovým nebo živičným dopravní vzdálenost do 200 m jakékoliv délky objektu</t>
  </si>
  <si>
    <t>648597123</t>
  </si>
  <si>
    <t>VRN</t>
  </si>
  <si>
    <t>Vedlejší rozpočtové náklady</t>
  </si>
  <si>
    <t>VRN3</t>
  </si>
  <si>
    <t>Zařízení staveniště</t>
  </si>
  <si>
    <t>23</t>
  </si>
  <si>
    <t>030001000</t>
  </si>
  <si>
    <t>…</t>
  </si>
  <si>
    <t>1024</t>
  </si>
  <si>
    <t>687498209</t>
  </si>
  <si>
    <t>VRN6</t>
  </si>
  <si>
    <t>Územní vlivy</t>
  </si>
  <si>
    <t>24</t>
  </si>
  <si>
    <t>065002000</t>
  </si>
  <si>
    <t>Mimostaveništní doprava materiálů</t>
  </si>
  <si>
    <t>-1180494741</t>
  </si>
  <si>
    <t>"doprava strojů a zařízení"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</si>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</sst>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2020559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Obnova místních komunikací Neveklovice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Neveklovice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25. 11. 2020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Obec Neveklovice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ANITAS s .r.o.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01 - Obnova místních k...'!J30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'SO 01 - Obnova místních k...'!P89</f>
        <v>0</v>
      </c>
      <c r="AV55" s="122">
        <f>'SO 01 - Obnova místních k...'!J33</f>
        <v>0</v>
      </c>
      <c r="AW55" s="122">
        <f>'SO 01 - Obnova místních k...'!J34</f>
        <v>0</v>
      </c>
      <c r="AX55" s="122">
        <f>'SO 01 - Obnova místních k...'!J35</f>
        <v>0</v>
      </c>
      <c r="AY55" s="122">
        <f>'SO 01 - Obnova místních k...'!J36</f>
        <v>0</v>
      </c>
      <c r="AZ55" s="122">
        <f>'SO 01 - Obnova místních k...'!F33</f>
        <v>0</v>
      </c>
      <c r="BA55" s="122">
        <f>'SO 01 - Obnova místních k...'!F34</f>
        <v>0</v>
      </c>
      <c r="BB55" s="122">
        <f>'SO 01 - Obnova místních k...'!F35</f>
        <v>0</v>
      </c>
      <c r="BC55" s="122">
        <f>'SO 01 - Obnova místních k...'!F36</f>
        <v>0</v>
      </c>
      <c r="BD55" s="124">
        <f>'SO 01 - Obnova místních k...'!F37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8bw8QbgmmnCIYYQ1DPKXveppVtSaDDAEqLBqdwVslqEKvihjmgMLEBdoR9a6wf9GlSGf+LctT4igooj5ogUXCw==" hashValue="UY3SPY1gqDC8wCWzLTvku6IBhLkX3pMw/5ymqKM9nGrfSMM5ni+o1AorhFkxbyfD8xknuig7D386zlCXfuiCI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SO 01 - Obnova místních 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2"/>
      <c r="AT3" s="19" t="s">
        <v>82</v>
      </c>
    </row>
    <row r="4" s="1" customFormat="1" ht="24.96" customHeight="1">
      <c r="B4" s="22"/>
      <c r="D4" s="128" t="s">
        <v>83</v>
      </c>
      <c r="L4" s="22"/>
      <c r="M4" s="129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0" t="s">
        <v>16</v>
      </c>
      <c r="L6" s="22"/>
    </row>
    <row r="7" s="1" customFormat="1" ht="16.5" customHeight="1">
      <c r="B7" s="22"/>
      <c r="E7" s="131" t="str">
        <f>'Rekapitulace stavby'!K6</f>
        <v>Obnova místních komunikací Neveklovice</v>
      </c>
      <c r="F7" s="130"/>
      <c r="G7" s="130"/>
      <c r="H7" s="130"/>
      <c r="L7" s="22"/>
    </row>
    <row r="8" s="2" customFormat="1" ht="12" customHeight="1">
      <c r="A8" s="40"/>
      <c r="B8" s="46"/>
      <c r="C8" s="40"/>
      <c r="D8" s="130" t="s">
        <v>84</v>
      </c>
      <c r="E8" s="40"/>
      <c r="F8" s="40"/>
      <c r="G8" s="40"/>
      <c r="H8" s="40"/>
      <c r="I8" s="40"/>
      <c r="J8" s="40"/>
      <c r="K8" s="40"/>
      <c r="L8" s="132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3" t="s">
        <v>85</v>
      </c>
      <c r="F9" s="40"/>
      <c r="G9" s="40"/>
      <c r="H9" s="40"/>
      <c r="I9" s="40"/>
      <c r="J9" s="40"/>
      <c r="K9" s="40"/>
      <c r="L9" s="132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2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0" t="s">
        <v>18</v>
      </c>
      <c r="E11" s="40"/>
      <c r="F11" s="134" t="s">
        <v>19</v>
      </c>
      <c r="G11" s="40"/>
      <c r="H11" s="40"/>
      <c r="I11" s="130" t="s">
        <v>20</v>
      </c>
      <c r="J11" s="134" t="s">
        <v>19</v>
      </c>
      <c r="K11" s="40"/>
      <c r="L11" s="132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0" t="s">
        <v>21</v>
      </c>
      <c r="E12" s="40"/>
      <c r="F12" s="134" t="s">
        <v>22</v>
      </c>
      <c r="G12" s="40"/>
      <c r="H12" s="40"/>
      <c r="I12" s="130" t="s">
        <v>23</v>
      </c>
      <c r="J12" s="135" t="str">
        <f>'Rekapitulace stavby'!AN8</f>
        <v>25. 11. 2020</v>
      </c>
      <c r="K12" s="40"/>
      <c r="L12" s="132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2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0" t="s">
        <v>25</v>
      </c>
      <c r="E14" s="40"/>
      <c r="F14" s="40"/>
      <c r="G14" s="40"/>
      <c r="H14" s="40"/>
      <c r="I14" s="130" t="s">
        <v>26</v>
      </c>
      <c r="J14" s="134" t="s">
        <v>19</v>
      </c>
      <c r="K14" s="40"/>
      <c r="L14" s="132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4" t="s">
        <v>27</v>
      </c>
      <c r="F15" s="40"/>
      <c r="G15" s="40"/>
      <c r="H15" s="40"/>
      <c r="I15" s="130" t="s">
        <v>28</v>
      </c>
      <c r="J15" s="134" t="s">
        <v>19</v>
      </c>
      <c r="K15" s="40"/>
      <c r="L15" s="132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2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0" t="s">
        <v>29</v>
      </c>
      <c r="E17" s="40"/>
      <c r="F17" s="40"/>
      <c r="G17" s="40"/>
      <c r="H17" s="40"/>
      <c r="I17" s="130" t="s">
        <v>26</v>
      </c>
      <c r="J17" s="35" t="str">
        <f>'Rekapitulace stavby'!AN13</f>
        <v>Vyplň údaj</v>
      </c>
      <c r="K17" s="40"/>
      <c r="L17" s="13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4"/>
      <c r="G18" s="134"/>
      <c r="H18" s="134"/>
      <c r="I18" s="130" t="s">
        <v>28</v>
      </c>
      <c r="J18" s="35" t="str">
        <f>'Rekapitulace stavby'!AN14</f>
        <v>Vyplň údaj</v>
      </c>
      <c r="K18" s="40"/>
      <c r="L18" s="132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0" t="s">
        <v>31</v>
      </c>
      <c r="E20" s="40"/>
      <c r="F20" s="40"/>
      <c r="G20" s="40"/>
      <c r="H20" s="40"/>
      <c r="I20" s="130" t="s">
        <v>26</v>
      </c>
      <c r="J20" s="134" t="str">
        <f>IF('Rekapitulace stavby'!AN16="","",'Rekapitulace stavby'!AN16)</f>
        <v/>
      </c>
      <c r="K20" s="40"/>
      <c r="L20" s="13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4" t="str">
        <f>IF('Rekapitulace stavby'!E17="","",'Rekapitulace stavby'!E17)</f>
        <v xml:space="preserve"> </v>
      </c>
      <c r="F21" s="40"/>
      <c r="G21" s="40"/>
      <c r="H21" s="40"/>
      <c r="I21" s="130" t="s">
        <v>28</v>
      </c>
      <c r="J21" s="134" t="str">
        <f>IF('Rekapitulace stavby'!AN17="","",'Rekapitulace stavby'!AN17)</f>
        <v/>
      </c>
      <c r="K21" s="40"/>
      <c r="L21" s="132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0" t="s">
        <v>34</v>
      </c>
      <c r="E23" s="40"/>
      <c r="F23" s="40"/>
      <c r="G23" s="40"/>
      <c r="H23" s="40"/>
      <c r="I23" s="130" t="s">
        <v>26</v>
      </c>
      <c r="J23" s="134" t="s">
        <v>19</v>
      </c>
      <c r="K23" s="40"/>
      <c r="L23" s="13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4" t="s">
        <v>35</v>
      </c>
      <c r="F24" s="40"/>
      <c r="G24" s="40"/>
      <c r="H24" s="40"/>
      <c r="I24" s="130" t="s">
        <v>28</v>
      </c>
      <c r="J24" s="134" t="s">
        <v>19</v>
      </c>
      <c r="K24" s="40"/>
      <c r="L24" s="132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0" t="s">
        <v>36</v>
      </c>
      <c r="E26" s="40"/>
      <c r="F26" s="40"/>
      <c r="G26" s="40"/>
      <c r="H26" s="40"/>
      <c r="I26" s="40"/>
      <c r="J26" s="40"/>
      <c r="K26" s="40"/>
      <c r="L26" s="13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0"/>
      <c r="E29" s="140"/>
      <c r="F29" s="140"/>
      <c r="G29" s="140"/>
      <c r="H29" s="140"/>
      <c r="I29" s="140"/>
      <c r="J29" s="140"/>
      <c r="K29" s="140"/>
      <c r="L29" s="132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1" t="s">
        <v>38</v>
      </c>
      <c r="E30" s="40"/>
      <c r="F30" s="40"/>
      <c r="G30" s="40"/>
      <c r="H30" s="40"/>
      <c r="I30" s="40"/>
      <c r="J30" s="142">
        <f>ROUND(J89, 2)</f>
        <v>0</v>
      </c>
      <c r="K30" s="40"/>
      <c r="L30" s="132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0"/>
      <c r="E31" s="140"/>
      <c r="F31" s="140"/>
      <c r="G31" s="140"/>
      <c r="H31" s="140"/>
      <c r="I31" s="140"/>
      <c r="J31" s="140"/>
      <c r="K31" s="140"/>
      <c r="L31" s="13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3" t="s">
        <v>40</v>
      </c>
      <c r="G32" s="40"/>
      <c r="H32" s="40"/>
      <c r="I32" s="143" t="s">
        <v>39</v>
      </c>
      <c r="J32" s="143" t="s">
        <v>41</v>
      </c>
      <c r="K32" s="40"/>
      <c r="L32" s="13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4" t="s">
        <v>42</v>
      </c>
      <c r="E33" s="130" t="s">
        <v>43</v>
      </c>
      <c r="F33" s="145">
        <f>ROUND((SUM(BE89:BE221)),  2)</f>
        <v>0</v>
      </c>
      <c r="G33" s="40"/>
      <c r="H33" s="40"/>
      <c r="I33" s="146">
        <v>0.20999999999999999</v>
      </c>
      <c r="J33" s="145">
        <f>ROUND(((SUM(BE89:BE221))*I33),  2)</f>
        <v>0</v>
      </c>
      <c r="K33" s="40"/>
      <c r="L33" s="132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0" t="s">
        <v>44</v>
      </c>
      <c r="F34" s="145">
        <f>ROUND((SUM(BF89:BF221)),  2)</f>
        <v>0</v>
      </c>
      <c r="G34" s="40"/>
      <c r="H34" s="40"/>
      <c r="I34" s="146">
        <v>0.14999999999999999</v>
      </c>
      <c r="J34" s="145">
        <f>ROUND(((SUM(BF89:BF221))*I34),  2)</f>
        <v>0</v>
      </c>
      <c r="K34" s="40"/>
      <c r="L34" s="132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0" t="s">
        <v>45</v>
      </c>
      <c r="F35" s="145">
        <f>ROUND((SUM(BG89:BG221)),  2)</f>
        <v>0</v>
      </c>
      <c r="G35" s="40"/>
      <c r="H35" s="40"/>
      <c r="I35" s="146">
        <v>0.20999999999999999</v>
      </c>
      <c r="J35" s="145">
        <f>0</f>
        <v>0</v>
      </c>
      <c r="K35" s="40"/>
      <c r="L35" s="132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0" t="s">
        <v>46</v>
      </c>
      <c r="F36" s="145">
        <f>ROUND((SUM(BH89:BH221)),  2)</f>
        <v>0</v>
      </c>
      <c r="G36" s="40"/>
      <c r="H36" s="40"/>
      <c r="I36" s="146">
        <v>0.14999999999999999</v>
      </c>
      <c r="J36" s="145">
        <f>0</f>
        <v>0</v>
      </c>
      <c r="K36" s="40"/>
      <c r="L36" s="13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0" t="s">
        <v>47</v>
      </c>
      <c r="F37" s="145">
        <f>ROUND((SUM(BI89:BI221)),  2)</f>
        <v>0</v>
      </c>
      <c r="G37" s="40"/>
      <c r="H37" s="40"/>
      <c r="I37" s="146">
        <v>0</v>
      </c>
      <c r="J37" s="145">
        <f>0</f>
        <v>0</v>
      </c>
      <c r="K37" s="40"/>
      <c r="L37" s="132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2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7"/>
      <c r="D39" s="148" t="s">
        <v>48</v>
      </c>
      <c r="E39" s="149"/>
      <c r="F39" s="149"/>
      <c r="G39" s="150" t="s">
        <v>49</v>
      </c>
      <c r="H39" s="151" t="s">
        <v>50</v>
      </c>
      <c r="I39" s="149"/>
      <c r="J39" s="152">
        <f>SUM(J30:J37)</f>
        <v>0</v>
      </c>
      <c r="K39" s="153"/>
      <c r="L39" s="132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86</v>
      </c>
      <c r="D45" s="42"/>
      <c r="E45" s="42"/>
      <c r="F45" s="42"/>
      <c r="G45" s="42"/>
      <c r="H45" s="42"/>
      <c r="I45" s="42"/>
      <c r="J45" s="42"/>
      <c r="K45" s="42"/>
      <c r="L45" s="132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2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2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58" t="str">
        <f>E7</f>
        <v>Obnova místních komunikací Neveklovice</v>
      </c>
      <c r="F48" s="34"/>
      <c r="G48" s="34"/>
      <c r="H48" s="34"/>
      <c r="I48" s="42"/>
      <c r="J48" s="42"/>
      <c r="K48" s="42"/>
      <c r="L48" s="132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84</v>
      </c>
      <c r="D49" s="42"/>
      <c r="E49" s="42"/>
      <c r="F49" s="42"/>
      <c r="G49" s="42"/>
      <c r="H49" s="42"/>
      <c r="I49" s="42"/>
      <c r="J49" s="42"/>
      <c r="K49" s="42"/>
      <c r="L49" s="132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01 - Obnova místních komunikací</v>
      </c>
      <c r="F50" s="42"/>
      <c r="G50" s="42"/>
      <c r="H50" s="42"/>
      <c r="I50" s="42"/>
      <c r="J50" s="42"/>
      <c r="K50" s="42"/>
      <c r="L50" s="132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2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Neveklovice</v>
      </c>
      <c r="G52" s="42"/>
      <c r="H52" s="42"/>
      <c r="I52" s="34" t="s">
        <v>23</v>
      </c>
      <c r="J52" s="74" t="str">
        <f>IF(J12="","",J12)</f>
        <v>25. 11. 2020</v>
      </c>
      <c r="K52" s="42"/>
      <c r="L52" s="132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2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Neveklovice</v>
      </c>
      <c r="G54" s="42"/>
      <c r="H54" s="42"/>
      <c r="I54" s="34" t="s">
        <v>31</v>
      </c>
      <c r="J54" s="38" t="str">
        <f>E21</f>
        <v xml:space="preserve"> </v>
      </c>
      <c r="K54" s="42"/>
      <c r="L54" s="132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ANITAS s .r.o.</v>
      </c>
      <c r="K55" s="42"/>
      <c r="L55" s="132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2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59" t="s">
        <v>87</v>
      </c>
      <c r="D57" s="160"/>
      <c r="E57" s="160"/>
      <c r="F57" s="160"/>
      <c r="G57" s="160"/>
      <c r="H57" s="160"/>
      <c r="I57" s="160"/>
      <c r="J57" s="161" t="s">
        <v>88</v>
      </c>
      <c r="K57" s="160"/>
      <c r="L57" s="132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2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2" t="s">
        <v>70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2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89</v>
      </c>
    </row>
    <row r="60" s="9" customFormat="1" ht="24.96" customHeight="1">
      <c r="A60" s="9"/>
      <c r="B60" s="163"/>
      <c r="C60" s="164"/>
      <c r="D60" s="165" t="s">
        <v>90</v>
      </c>
      <c r="E60" s="166"/>
      <c r="F60" s="166"/>
      <c r="G60" s="166"/>
      <c r="H60" s="166"/>
      <c r="I60" s="166"/>
      <c r="J60" s="167">
        <f>J90</f>
        <v>0</v>
      </c>
      <c r="K60" s="164"/>
      <c r="L60" s="16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9"/>
      <c r="C61" s="170"/>
      <c r="D61" s="171" t="s">
        <v>91</v>
      </c>
      <c r="E61" s="172"/>
      <c r="F61" s="172"/>
      <c r="G61" s="172"/>
      <c r="H61" s="172"/>
      <c r="I61" s="172"/>
      <c r="J61" s="173">
        <f>J91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92</v>
      </c>
      <c r="E62" s="172"/>
      <c r="F62" s="172"/>
      <c r="G62" s="172"/>
      <c r="H62" s="172"/>
      <c r="I62" s="172"/>
      <c r="J62" s="173">
        <f>J103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9"/>
      <c r="C63" s="170"/>
      <c r="D63" s="171" t="s">
        <v>93</v>
      </c>
      <c r="E63" s="172"/>
      <c r="F63" s="172"/>
      <c r="G63" s="172"/>
      <c r="H63" s="172"/>
      <c r="I63" s="172"/>
      <c r="J63" s="173">
        <f>J141</f>
        <v>0</v>
      </c>
      <c r="K63" s="170"/>
      <c r="L63" s="17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9"/>
      <c r="C64" s="170"/>
      <c r="D64" s="171" t="s">
        <v>94</v>
      </c>
      <c r="E64" s="172"/>
      <c r="F64" s="172"/>
      <c r="G64" s="172"/>
      <c r="H64" s="172"/>
      <c r="I64" s="172"/>
      <c r="J64" s="173">
        <f>J148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95</v>
      </c>
      <c r="E65" s="172"/>
      <c r="F65" s="172"/>
      <c r="G65" s="172"/>
      <c r="H65" s="172"/>
      <c r="I65" s="172"/>
      <c r="J65" s="173">
        <f>J203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9"/>
      <c r="C66" s="170"/>
      <c r="D66" s="171" t="s">
        <v>96</v>
      </c>
      <c r="E66" s="172"/>
      <c r="F66" s="172"/>
      <c r="G66" s="172"/>
      <c r="H66" s="172"/>
      <c r="I66" s="172"/>
      <c r="J66" s="173">
        <f>J213</f>
        <v>0</v>
      </c>
      <c r="K66" s="170"/>
      <c r="L66" s="17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3"/>
      <c r="C67" s="164"/>
      <c r="D67" s="165" t="s">
        <v>97</v>
      </c>
      <c r="E67" s="166"/>
      <c r="F67" s="166"/>
      <c r="G67" s="166"/>
      <c r="H67" s="166"/>
      <c r="I67" s="166"/>
      <c r="J67" s="167">
        <f>J215</f>
        <v>0</v>
      </c>
      <c r="K67" s="164"/>
      <c r="L67" s="168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69"/>
      <c r="C68" s="170"/>
      <c r="D68" s="171" t="s">
        <v>98</v>
      </c>
      <c r="E68" s="172"/>
      <c r="F68" s="172"/>
      <c r="G68" s="172"/>
      <c r="H68" s="172"/>
      <c r="I68" s="172"/>
      <c r="J68" s="173">
        <f>J216</f>
        <v>0</v>
      </c>
      <c r="K68" s="170"/>
      <c r="L68" s="17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9"/>
      <c r="C69" s="170"/>
      <c r="D69" s="171" t="s">
        <v>99</v>
      </c>
      <c r="E69" s="172"/>
      <c r="F69" s="172"/>
      <c r="G69" s="172"/>
      <c r="H69" s="172"/>
      <c r="I69" s="172"/>
      <c r="J69" s="173">
        <f>J218</f>
        <v>0</v>
      </c>
      <c r="K69" s="170"/>
      <c r="L69" s="17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2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2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2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100</v>
      </c>
      <c r="D76" s="42"/>
      <c r="E76" s="42"/>
      <c r="F76" s="42"/>
      <c r="G76" s="42"/>
      <c r="H76" s="42"/>
      <c r="I76" s="42"/>
      <c r="J76" s="42"/>
      <c r="K76" s="42"/>
      <c r="L76" s="132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2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2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58" t="str">
        <f>E7</f>
        <v>Obnova místních komunikací Neveklovice</v>
      </c>
      <c r="F79" s="34"/>
      <c r="G79" s="34"/>
      <c r="H79" s="34"/>
      <c r="I79" s="42"/>
      <c r="J79" s="42"/>
      <c r="K79" s="42"/>
      <c r="L79" s="132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84</v>
      </c>
      <c r="D80" s="42"/>
      <c r="E80" s="42"/>
      <c r="F80" s="42"/>
      <c r="G80" s="42"/>
      <c r="H80" s="42"/>
      <c r="I80" s="42"/>
      <c r="J80" s="42"/>
      <c r="K80" s="42"/>
      <c r="L80" s="132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SO 01 - Obnova místních komunikací</v>
      </c>
      <c r="F81" s="42"/>
      <c r="G81" s="42"/>
      <c r="H81" s="42"/>
      <c r="I81" s="42"/>
      <c r="J81" s="42"/>
      <c r="K81" s="42"/>
      <c r="L81" s="132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2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>Neveklovice</v>
      </c>
      <c r="G83" s="42"/>
      <c r="H83" s="42"/>
      <c r="I83" s="34" t="s">
        <v>23</v>
      </c>
      <c r="J83" s="74" t="str">
        <f>IF(J12="","",J12)</f>
        <v>25. 11. 2020</v>
      </c>
      <c r="K83" s="42"/>
      <c r="L83" s="132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2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E15</f>
        <v>Obec Neveklovice</v>
      </c>
      <c r="G85" s="42"/>
      <c r="H85" s="42"/>
      <c r="I85" s="34" t="s">
        <v>31</v>
      </c>
      <c r="J85" s="38" t="str">
        <f>E21</f>
        <v xml:space="preserve"> </v>
      </c>
      <c r="K85" s="42"/>
      <c r="L85" s="132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29</v>
      </c>
      <c r="D86" s="42"/>
      <c r="E86" s="42"/>
      <c r="F86" s="29" t="str">
        <f>IF(E18="","",E18)</f>
        <v>Vyplň údaj</v>
      </c>
      <c r="G86" s="42"/>
      <c r="H86" s="42"/>
      <c r="I86" s="34" t="s">
        <v>34</v>
      </c>
      <c r="J86" s="38" t="str">
        <f>E24</f>
        <v>ANITAS s .r.o.</v>
      </c>
      <c r="K86" s="42"/>
      <c r="L86" s="132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2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5"/>
      <c r="B88" s="176"/>
      <c r="C88" s="177" t="s">
        <v>101</v>
      </c>
      <c r="D88" s="178" t="s">
        <v>57</v>
      </c>
      <c r="E88" s="178" t="s">
        <v>53</v>
      </c>
      <c r="F88" s="178" t="s">
        <v>54</v>
      </c>
      <c r="G88" s="178" t="s">
        <v>102</v>
      </c>
      <c r="H88" s="178" t="s">
        <v>103</v>
      </c>
      <c r="I88" s="178" t="s">
        <v>104</v>
      </c>
      <c r="J88" s="178" t="s">
        <v>88</v>
      </c>
      <c r="K88" s="179" t="s">
        <v>105</v>
      </c>
      <c r="L88" s="180"/>
      <c r="M88" s="94" t="s">
        <v>19</v>
      </c>
      <c r="N88" s="95" t="s">
        <v>42</v>
      </c>
      <c r="O88" s="95" t="s">
        <v>106</v>
      </c>
      <c r="P88" s="95" t="s">
        <v>107</v>
      </c>
      <c r="Q88" s="95" t="s">
        <v>108</v>
      </c>
      <c r="R88" s="95" t="s">
        <v>109</v>
      </c>
      <c r="S88" s="95" t="s">
        <v>110</v>
      </c>
      <c r="T88" s="96" t="s">
        <v>111</v>
      </c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</row>
    <row r="89" s="2" customFormat="1" ht="22.8" customHeight="1">
      <c r="A89" s="40"/>
      <c r="B89" s="41"/>
      <c r="C89" s="101" t="s">
        <v>112</v>
      </c>
      <c r="D89" s="42"/>
      <c r="E89" s="42"/>
      <c r="F89" s="42"/>
      <c r="G89" s="42"/>
      <c r="H89" s="42"/>
      <c r="I89" s="42"/>
      <c r="J89" s="181">
        <f>BK89</f>
        <v>0</v>
      </c>
      <c r="K89" s="42"/>
      <c r="L89" s="46"/>
      <c r="M89" s="97"/>
      <c r="N89" s="182"/>
      <c r="O89" s="98"/>
      <c r="P89" s="183">
        <f>P90+P215</f>
        <v>0</v>
      </c>
      <c r="Q89" s="98"/>
      <c r="R89" s="183">
        <f>R90+R215</f>
        <v>139.82227300000002</v>
      </c>
      <c r="S89" s="98"/>
      <c r="T89" s="184">
        <f>T90+T215</f>
        <v>191.87625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71</v>
      </c>
      <c r="AU89" s="19" t="s">
        <v>89</v>
      </c>
      <c r="BK89" s="185">
        <f>BK90+BK215</f>
        <v>0</v>
      </c>
    </row>
    <row r="90" s="12" customFormat="1" ht="25.92" customHeight="1">
      <c r="A90" s="12"/>
      <c r="B90" s="186"/>
      <c r="C90" s="187"/>
      <c r="D90" s="188" t="s">
        <v>71</v>
      </c>
      <c r="E90" s="189" t="s">
        <v>113</v>
      </c>
      <c r="F90" s="189" t="s">
        <v>114</v>
      </c>
      <c r="G90" s="187"/>
      <c r="H90" s="187"/>
      <c r="I90" s="190"/>
      <c r="J90" s="191">
        <f>BK90</f>
        <v>0</v>
      </c>
      <c r="K90" s="187"/>
      <c r="L90" s="192"/>
      <c r="M90" s="193"/>
      <c r="N90" s="194"/>
      <c r="O90" s="194"/>
      <c r="P90" s="195">
        <f>P91+P103+P141+P148+P203+P213</f>
        <v>0</v>
      </c>
      <c r="Q90" s="194"/>
      <c r="R90" s="195">
        <f>R91+R103+R141+R148+R203+R213</f>
        <v>139.82227300000002</v>
      </c>
      <c r="S90" s="194"/>
      <c r="T90" s="196">
        <f>T91+T103+T141+T148+T203+T213</f>
        <v>191.87625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7" t="s">
        <v>80</v>
      </c>
      <c r="AT90" s="198" t="s">
        <v>71</v>
      </c>
      <c r="AU90" s="198" t="s">
        <v>72</v>
      </c>
      <c r="AY90" s="197" t="s">
        <v>115</v>
      </c>
      <c r="BK90" s="199">
        <f>BK91+BK103+BK141+BK148+BK203+BK213</f>
        <v>0</v>
      </c>
    </row>
    <row r="91" s="12" customFormat="1" ht="22.8" customHeight="1">
      <c r="A91" s="12"/>
      <c r="B91" s="186"/>
      <c r="C91" s="187"/>
      <c r="D91" s="188" t="s">
        <v>71</v>
      </c>
      <c r="E91" s="200" t="s">
        <v>80</v>
      </c>
      <c r="F91" s="200" t="s">
        <v>116</v>
      </c>
      <c r="G91" s="187"/>
      <c r="H91" s="187"/>
      <c r="I91" s="190"/>
      <c r="J91" s="201">
        <f>BK91</f>
        <v>0</v>
      </c>
      <c r="K91" s="187"/>
      <c r="L91" s="192"/>
      <c r="M91" s="193"/>
      <c r="N91" s="194"/>
      <c r="O91" s="194"/>
      <c r="P91" s="195">
        <f>SUM(P92:P102)</f>
        <v>0</v>
      </c>
      <c r="Q91" s="194"/>
      <c r="R91" s="195">
        <f>SUM(R92:R102)</f>
        <v>0.016558</v>
      </c>
      <c r="S91" s="194"/>
      <c r="T91" s="196">
        <f>SUM(T92:T102)</f>
        <v>47.60425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7" t="s">
        <v>80</v>
      </c>
      <c r="AT91" s="198" t="s">
        <v>71</v>
      </c>
      <c r="AU91" s="198" t="s">
        <v>80</v>
      </c>
      <c r="AY91" s="197" t="s">
        <v>115</v>
      </c>
      <c r="BK91" s="199">
        <f>SUM(BK92:BK102)</f>
        <v>0</v>
      </c>
    </row>
    <row r="92" s="2" customFormat="1" ht="37.8" customHeight="1">
      <c r="A92" s="40"/>
      <c r="B92" s="41"/>
      <c r="C92" s="202" t="s">
        <v>80</v>
      </c>
      <c r="D92" s="202" t="s">
        <v>117</v>
      </c>
      <c r="E92" s="203" t="s">
        <v>118</v>
      </c>
      <c r="F92" s="204" t="s">
        <v>119</v>
      </c>
      <c r="G92" s="205" t="s">
        <v>120</v>
      </c>
      <c r="H92" s="206">
        <v>413.94999999999999</v>
      </c>
      <c r="I92" s="207"/>
      <c r="J92" s="208">
        <f>ROUND(I92*H92,2)</f>
        <v>0</v>
      </c>
      <c r="K92" s="204" t="s">
        <v>121</v>
      </c>
      <c r="L92" s="46"/>
      <c r="M92" s="209" t="s">
        <v>19</v>
      </c>
      <c r="N92" s="210" t="s">
        <v>43</v>
      </c>
      <c r="O92" s="86"/>
      <c r="P92" s="211">
        <f>O92*H92</f>
        <v>0</v>
      </c>
      <c r="Q92" s="211">
        <v>4.0000000000000003E-05</v>
      </c>
      <c r="R92" s="211">
        <f>Q92*H92</f>
        <v>0.016558</v>
      </c>
      <c r="S92" s="211">
        <v>0.11500000000000001</v>
      </c>
      <c r="T92" s="212">
        <f>S92*H92</f>
        <v>47.60425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3" t="s">
        <v>122</v>
      </c>
      <c r="AT92" s="213" t="s">
        <v>117</v>
      </c>
      <c r="AU92" s="213" t="s">
        <v>82</v>
      </c>
      <c r="AY92" s="19" t="s">
        <v>115</v>
      </c>
      <c r="BE92" s="214">
        <f>IF(N92="základní",J92,0)</f>
        <v>0</v>
      </c>
      <c r="BF92" s="214">
        <f>IF(N92="snížená",J92,0)</f>
        <v>0</v>
      </c>
      <c r="BG92" s="214">
        <f>IF(N92="zákl. přenesená",J92,0)</f>
        <v>0</v>
      </c>
      <c r="BH92" s="214">
        <f>IF(N92="sníž. přenesená",J92,0)</f>
        <v>0</v>
      </c>
      <c r="BI92" s="214">
        <f>IF(N92="nulová",J92,0)</f>
        <v>0</v>
      </c>
      <c r="BJ92" s="19" t="s">
        <v>80</v>
      </c>
      <c r="BK92" s="214">
        <f>ROUND(I92*H92,2)</f>
        <v>0</v>
      </c>
      <c r="BL92" s="19" t="s">
        <v>122</v>
      </c>
      <c r="BM92" s="213" t="s">
        <v>123</v>
      </c>
    </row>
    <row r="93" s="13" customFormat="1">
      <c r="A93" s="13"/>
      <c r="B93" s="215"/>
      <c r="C93" s="216"/>
      <c r="D93" s="217" t="s">
        <v>124</v>
      </c>
      <c r="E93" s="218" t="s">
        <v>19</v>
      </c>
      <c r="F93" s="219" t="s">
        <v>125</v>
      </c>
      <c r="G93" s="216"/>
      <c r="H93" s="218" t="s">
        <v>19</v>
      </c>
      <c r="I93" s="220"/>
      <c r="J93" s="216"/>
      <c r="K93" s="216"/>
      <c r="L93" s="221"/>
      <c r="M93" s="222"/>
      <c r="N93" s="223"/>
      <c r="O93" s="223"/>
      <c r="P93" s="223"/>
      <c r="Q93" s="223"/>
      <c r="R93" s="223"/>
      <c r="S93" s="223"/>
      <c r="T93" s="22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25" t="s">
        <v>124</v>
      </c>
      <c r="AU93" s="225" t="s">
        <v>82</v>
      </c>
      <c r="AV93" s="13" t="s">
        <v>80</v>
      </c>
      <c r="AW93" s="13" t="s">
        <v>33</v>
      </c>
      <c r="AX93" s="13" t="s">
        <v>72</v>
      </c>
      <c r="AY93" s="225" t="s">
        <v>115</v>
      </c>
    </row>
    <row r="94" s="13" customFormat="1">
      <c r="A94" s="13"/>
      <c r="B94" s="215"/>
      <c r="C94" s="216"/>
      <c r="D94" s="217" t="s">
        <v>124</v>
      </c>
      <c r="E94" s="218" t="s">
        <v>19</v>
      </c>
      <c r="F94" s="219" t="s">
        <v>126</v>
      </c>
      <c r="G94" s="216"/>
      <c r="H94" s="218" t="s">
        <v>19</v>
      </c>
      <c r="I94" s="220"/>
      <c r="J94" s="216"/>
      <c r="K94" s="216"/>
      <c r="L94" s="221"/>
      <c r="M94" s="222"/>
      <c r="N94" s="223"/>
      <c r="O94" s="223"/>
      <c r="P94" s="223"/>
      <c r="Q94" s="223"/>
      <c r="R94" s="223"/>
      <c r="S94" s="223"/>
      <c r="T94" s="22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25" t="s">
        <v>124</v>
      </c>
      <c r="AU94" s="225" t="s">
        <v>82</v>
      </c>
      <c r="AV94" s="13" t="s">
        <v>80</v>
      </c>
      <c r="AW94" s="13" t="s">
        <v>33</v>
      </c>
      <c r="AX94" s="13" t="s">
        <v>72</v>
      </c>
      <c r="AY94" s="225" t="s">
        <v>115</v>
      </c>
    </row>
    <row r="95" s="14" customFormat="1">
      <c r="A95" s="14"/>
      <c r="B95" s="226"/>
      <c r="C95" s="227"/>
      <c r="D95" s="217" t="s">
        <v>124</v>
      </c>
      <c r="E95" s="228" t="s">
        <v>19</v>
      </c>
      <c r="F95" s="229" t="s">
        <v>127</v>
      </c>
      <c r="G95" s="227"/>
      <c r="H95" s="230">
        <v>177</v>
      </c>
      <c r="I95" s="231"/>
      <c r="J95" s="227"/>
      <c r="K95" s="227"/>
      <c r="L95" s="232"/>
      <c r="M95" s="233"/>
      <c r="N95" s="234"/>
      <c r="O95" s="234"/>
      <c r="P95" s="234"/>
      <c r="Q95" s="234"/>
      <c r="R95" s="234"/>
      <c r="S95" s="234"/>
      <c r="T95" s="23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36" t="s">
        <v>124</v>
      </c>
      <c r="AU95" s="236" t="s">
        <v>82</v>
      </c>
      <c r="AV95" s="14" t="s">
        <v>82</v>
      </c>
      <c r="AW95" s="14" t="s">
        <v>33</v>
      </c>
      <c r="AX95" s="14" t="s">
        <v>72</v>
      </c>
      <c r="AY95" s="236" t="s">
        <v>115</v>
      </c>
    </row>
    <row r="96" s="13" customFormat="1">
      <c r="A96" s="13"/>
      <c r="B96" s="215"/>
      <c r="C96" s="216"/>
      <c r="D96" s="217" t="s">
        <v>124</v>
      </c>
      <c r="E96" s="218" t="s">
        <v>19</v>
      </c>
      <c r="F96" s="219" t="s">
        <v>128</v>
      </c>
      <c r="G96" s="216"/>
      <c r="H96" s="218" t="s">
        <v>19</v>
      </c>
      <c r="I96" s="220"/>
      <c r="J96" s="216"/>
      <c r="K96" s="216"/>
      <c r="L96" s="221"/>
      <c r="M96" s="222"/>
      <c r="N96" s="223"/>
      <c r="O96" s="223"/>
      <c r="P96" s="223"/>
      <c r="Q96" s="223"/>
      <c r="R96" s="223"/>
      <c r="S96" s="223"/>
      <c r="T96" s="22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25" t="s">
        <v>124</v>
      </c>
      <c r="AU96" s="225" t="s">
        <v>82</v>
      </c>
      <c r="AV96" s="13" t="s">
        <v>80</v>
      </c>
      <c r="AW96" s="13" t="s">
        <v>33</v>
      </c>
      <c r="AX96" s="13" t="s">
        <v>72</v>
      </c>
      <c r="AY96" s="225" t="s">
        <v>115</v>
      </c>
    </row>
    <row r="97" s="14" customFormat="1">
      <c r="A97" s="14"/>
      <c r="B97" s="226"/>
      <c r="C97" s="227"/>
      <c r="D97" s="217" t="s">
        <v>124</v>
      </c>
      <c r="E97" s="228" t="s">
        <v>19</v>
      </c>
      <c r="F97" s="229" t="s">
        <v>129</v>
      </c>
      <c r="G97" s="227"/>
      <c r="H97" s="230">
        <v>156.44999999999999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36" t="s">
        <v>124</v>
      </c>
      <c r="AU97" s="236" t="s">
        <v>82</v>
      </c>
      <c r="AV97" s="14" t="s">
        <v>82</v>
      </c>
      <c r="AW97" s="14" t="s">
        <v>33</v>
      </c>
      <c r="AX97" s="14" t="s">
        <v>72</v>
      </c>
      <c r="AY97" s="236" t="s">
        <v>115</v>
      </c>
    </row>
    <row r="98" s="13" customFormat="1">
      <c r="A98" s="13"/>
      <c r="B98" s="215"/>
      <c r="C98" s="216"/>
      <c r="D98" s="217" t="s">
        <v>124</v>
      </c>
      <c r="E98" s="218" t="s">
        <v>19</v>
      </c>
      <c r="F98" s="219" t="s">
        <v>130</v>
      </c>
      <c r="G98" s="216"/>
      <c r="H98" s="218" t="s">
        <v>19</v>
      </c>
      <c r="I98" s="220"/>
      <c r="J98" s="216"/>
      <c r="K98" s="216"/>
      <c r="L98" s="221"/>
      <c r="M98" s="222"/>
      <c r="N98" s="223"/>
      <c r="O98" s="223"/>
      <c r="P98" s="223"/>
      <c r="Q98" s="223"/>
      <c r="R98" s="223"/>
      <c r="S98" s="223"/>
      <c r="T98" s="22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25" t="s">
        <v>124</v>
      </c>
      <c r="AU98" s="225" t="s">
        <v>82</v>
      </c>
      <c r="AV98" s="13" t="s">
        <v>80</v>
      </c>
      <c r="AW98" s="13" t="s">
        <v>33</v>
      </c>
      <c r="AX98" s="13" t="s">
        <v>72</v>
      </c>
      <c r="AY98" s="225" t="s">
        <v>115</v>
      </c>
    </row>
    <row r="99" s="14" customFormat="1">
      <c r="A99" s="14"/>
      <c r="B99" s="226"/>
      <c r="C99" s="227"/>
      <c r="D99" s="217" t="s">
        <v>124</v>
      </c>
      <c r="E99" s="228" t="s">
        <v>19</v>
      </c>
      <c r="F99" s="229" t="s">
        <v>131</v>
      </c>
      <c r="G99" s="227"/>
      <c r="H99" s="230">
        <v>68.5</v>
      </c>
      <c r="I99" s="231"/>
      <c r="J99" s="227"/>
      <c r="K99" s="227"/>
      <c r="L99" s="232"/>
      <c r="M99" s="233"/>
      <c r="N99" s="234"/>
      <c r="O99" s="234"/>
      <c r="P99" s="234"/>
      <c r="Q99" s="234"/>
      <c r="R99" s="234"/>
      <c r="S99" s="234"/>
      <c r="T99" s="23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36" t="s">
        <v>124</v>
      </c>
      <c r="AU99" s="236" t="s">
        <v>82</v>
      </c>
      <c r="AV99" s="14" t="s">
        <v>82</v>
      </c>
      <c r="AW99" s="14" t="s">
        <v>33</v>
      </c>
      <c r="AX99" s="14" t="s">
        <v>72</v>
      </c>
      <c r="AY99" s="236" t="s">
        <v>115</v>
      </c>
    </row>
    <row r="100" s="13" customFormat="1">
      <c r="A100" s="13"/>
      <c r="B100" s="215"/>
      <c r="C100" s="216"/>
      <c r="D100" s="217" t="s">
        <v>124</v>
      </c>
      <c r="E100" s="218" t="s">
        <v>19</v>
      </c>
      <c r="F100" s="219" t="s">
        <v>132</v>
      </c>
      <c r="G100" s="216"/>
      <c r="H100" s="218" t="s">
        <v>19</v>
      </c>
      <c r="I100" s="220"/>
      <c r="J100" s="216"/>
      <c r="K100" s="216"/>
      <c r="L100" s="221"/>
      <c r="M100" s="222"/>
      <c r="N100" s="223"/>
      <c r="O100" s="223"/>
      <c r="P100" s="223"/>
      <c r="Q100" s="223"/>
      <c r="R100" s="223"/>
      <c r="S100" s="223"/>
      <c r="T100" s="22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5" t="s">
        <v>124</v>
      </c>
      <c r="AU100" s="225" t="s">
        <v>82</v>
      </c>
      <c r="AV100" s="13" t="s">
        <v>80</v>
      </c>
      <c r="AW100" s="13" t="s">
        <v>33</v>
      </c>
      <c r="AX100" s="13" t="s">
        <v>72</v>
      </c>
      <c r="AY100" s="225" t="s">
        <v>115</v>
      </c>
    </row>
    <row r="101" s="14" customFormat="1">
      <c r="A101" s="14"/>
      <c r="B101" s="226"/>
      <c r="C101" s="227"/>
      <c r="D101" s="217" t="s">
        <v>124</v>
      </c>
      <c r="E101" s="228" t="s">
        <v>19</v>
      </c>
      <c r="F101" s="229" t="s">
        <v>133</v>
      </c>
      <c r="G101" s="227"/>
      <c r="H101" s="230">
        <v>12</v>
      </c>
      <c r="I101" s="231"/>
      <c r="J101" s="227"/>
      <c r="K101" s="227"/>
      <c r="L101" s="232"/>
      <c r="M101" s="233"/>
      <c r="N101" s="234"/>
      <c r="O101" s="234"/>
      <c r="P101" s="234"/>
      <c r="Q101" s="234"/>
      <c r="R101" s="234"/>
      <c r="S101" s="234"/>
      <c r="T101" s="23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36" t="s">
        <v>124</v>
      </c>
      <c r="AU101" s="236" t="s">
        <v>82</v>
      </c>
      <c r="AV101" s="14" t="s">
        <v>82</v>
      </c>
      <c r="AW101" s="14" t="s">
        <v>33</v>
      </c>
      <c r="AX101" s="14" t="s">
        <v>72</v>
      </c>
      <c r="AY101" s="236" t="s">
        <v>115</v>
      </c>
    </row>
    <row r="102" s="15" customFormat="1">
      <c r="A102" s="15"/>
      <c r="B102" s="237"/>
      <c r="C102" s="238"/>
      <c r="D102" s="217" t="s">
        <v>124</v>
      </c>
      <c r="E102" s="239" t="s">
        <v>19</v>
      </c>
      <c r="F102" s="240" t="s">
        <v>134</v>
      </c>
      <c r="G102" s="238"/>
      <c r="H102" s="241">
        <v>413.94999999999999</v>
      </c>
      <c r="I102" s="242"/>
      <c r="J102" s="238"/>
      <c r="K102" s="238"/>
      <c r="L102" s="243"/>
      <c r="M102" s="244"/>
      <c r="N102" s="245"/>
      <c r="O102" s="245"/>
      <c r="P102" s="245"/>
      <c r="Q102" s="245"/>
      <c r="R102" s="245"/>
      <c r="S102" s="245"/>
      <c r="T102" s="246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47" t="s">
        <v>124</v>
      </c>
      <c r="AU102" s="247" t="s">
        <v>82</v>
      </c>
      <c r="AV102" s="15" t="s">
        <v>122</v>
      </c>
      <c r="AW102" s="15" t="s">
        <v>33</v>
      </c>
      <c r="AX102" s="15" t="s">
        <v>80</v>
      </c>
      <c r="AY102" s="247" t="s">
        <v>115</v>
      </c>
    </row>
    <row r="103" s="12" customFormat="1" ht="22.8" customHeight="1">
      <c r="A103" s="12"/>
      <c r="B103" s="186"/>
      <c r="C103" s="187"/>
      <c r="D103" s="188" t="s">
        <v>71</v>
      </c>
      <c r="E103" s="200" t="s">
        <v>135</v>
      </c>
      <c r="F103" s="200" t="s">
        <v>136</v>
      </c>
      <c r="G103" s="187"/>
      <c r="H103" s="187"/>
      <c r="I103" s="190"/>
      <c r="J103" s="201">
        <f>BK103</f>
        <v>0</v>
      </c>
      <c r="K103" s="187"/>
      <c r="L103" s="192"/>
      <c r="M103" s="193"/>
      <c r="N103" s="194"/>
      <c r="O103" s="194"/>
      <c r="P103" s="195">
        <f>SUM(P104:P140)</f>
        <v>0</v>
      </c>
      <c r="Q103" s="194"/>
      <c r="R103" s="195">
        <f>SUM(R104:R140)</f>
        <v>135.56200000000001</v>
      </c>
      <c r="S103" s="194"/>
      <c r="T103" s="196">
        <f>SUM(T104:T140)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97" t="s">
        <v>80</v>
      </c>
      <c r="AT103" s="198" t="s">
        <v>71</v>
      </c>
      <c r="AU103" s="198" t="s">
        <v>80</v>
      </c>
      <c r="AY103" s="197" t="s">
        <v>115</v>
      </c>
      <c r="BK103" s="199">
        <f>SUM(BK104:BK140)</f>
        <v>0</v>
      </c>
    </row>
    <row r="104" s="2" customFormat="1" ht="37.8" customHeight="1">
      <c r="A104" s="40"/>
      <c r="B104" s="41"/>
      <c r="C104" s="202" t="s">
        <v>82</v>
      </c>
      <c r="D104" s="202" t="s">
        <v>117</v>
      </c>
      <c r="E104" s="203" t="s">
        <v>137</v>
      </c>
      <c r="F104" s="204" t="s">
        <v>138</v>
      </c>
      <c r="G104" s="205" t="s">
        <v>120</v>
      </c>
      <c r="H104" s="206">
        <v>842</v>
      </c>
      <c r="I104" s="207"/>
      <c r="J104" s="208">
        <f>ROUND(I104*H104,2)</f>
        <v>0</v>
      </c>
      <c r="K104" s="204" t="s">
        <v>121</v>
      </c>
      <c r="L104" s="46"/>
      <c r="M104" s="209" t="s">
        <v>19</v>
      </c>
      <c r="N104" s="210" t="s">
        <v>43</v>
      </c>
      <c r="O104" s="86"/>
      <c r="P104" s="211">
        <f>O104*H104</f>
        <v>0</v>
      </c>
      <c r="Q104" s="211">
        <v>0.161</v>
      </c>
      <c r="R104" s="211">
        <f>Q104*H104</f>
        <v>135.56200000000001</v>
      </c>
      <c r="S104" s="211">
        <v>0</v>
      </c>
      <c r="T104" s="212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3" t="s">
        <v>122</v>
      </c>
      <c r="AT104" s="213" t="s">
        <v>117</v>
      </c>
      <c r="AU104" s="213" t="s">
        <v>82</v>
      </c>
      <c r="AY104" s="19" t="s">
        <v>115</v>
      </c>
      <c r="BE104" s="214">
        <f>IF(N104="základní",J104,0)</f>
        <v>0</v>
      </c>
      <c r="BF104" s="214">
        <f>IF(N104="snížená",J104,0)</f>
        <v>0</v>
      </c>
      <c r="BG104" s="214">
        <f>IF(N104="zákl. přenesená",J104,0)</f>
        <v>0</v>
      </c>
      <c r="BH104" s="214">
        <f>IF(N104="sníž. přenesená",J104,0)</f>
        <v>0</v>
      </c>
      <c r="BI104" s="214">
        <f>IF(N104="nulová",J104,0)</f>
        <v>0</v>
      </c>
      <c r="BJ104" s="19" t="s">
        <v>80</v>
      </c>
      <c r="BK104" s="214">
        <f>ROUND(I104*H104,2)</f>
        <v>0</v>
      </c>
      <c r="BL104" s="19" t="s">
        <v>122</v>
      </c>
      <c r="BM104" s="213" t="s">
        <v>139</v>
      </c>
    </row>
    <row r="105" s="13" customFormat="1">
      <c r="A105" s="13"/>
      <c r="B105" s="215"/>
      <c r="C105" s="216"/>
      <c r="D105" s="217" t="s">
        <v>124</v>
      </c>
      <c r="E105" s="218" t="s">
        <v>19</v>
      </c>
      <c r="F105" s="219" t="s">
        <v>140</v>
      </c>
      <c r="G105" s="216"/>
      <c r="H105" s="218" t="s">
        <v>19</v>
      </c>
      <c r="I105" s="220"/>
      <c r="J105" s="216"/>
      <c r="K105" s="216"/>
      <c r="L105" s="221"/>
      <c r="M105" s="222"/>
      <c r="N105" s="223"/>
      <c r="O105" s="223"/>
      <c r="P105" s="223"/>
      <c r="Q105" s="223"/>
      <c r="R105" s="223"/>
      <c r="S105" s="223"/>
      <c r="T105" s="22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25" t="s">
        <v>124</v>
      </c>
      <c r="AU105" s="225" t="s">
        <v>82</v>
      </c>
      <c r="AV105" s="13" t="s">
        <v>80</v>
      </c>
      <c r="AW105" s="13" t="s">
        <v>33</v>
      </c>
      <c r="AX105" s="13" t="s">
        <v>72</v>
      </c>
      <c r="AY105" s="225" t="s">
        <v>115</v>
      </c>
    </row>
    <row r="106" s="13" customFormat="1">
      <c r="A106" s="13"/>
      <c r="B106" s="215"/>
      <c r="C106" s="216"/>
      <c r="D106" s="217" t="s">
        <v>124</v>
      </c>
      <c r="E106" s="218" t="s">
        <v>19</v>
      </c>
      <c r="F106" s="219" t="s">
        <v>141</v>
      </c>
      <c r="G106" s="216"/>
      <c r="H106" s="218" t="s">
        <v>19</v>
      </c>
      <c r="I106" s="220"/>
      <c r="J106" s="216"/>
      <c r="K106" s="216"/>
      <c r="L106" s="221"/>
      <c r="M106" s="222"/>
      <c r="N106" s="223"/>
      <c r="O106" s="223"/>
      <c r="P106" s="223"/>
      <c r="Q106" s="223"/>
      <c r="R106" s="223"/>
      <c r="S106" s="223"/>
      <c r="T106" s="22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25" t="s">
        <v>124</v>
      </c>
      <c r="AU106" s="225" t="s">
        <v>82</v>
      </c>
      <c r="AV106" s="13" t="s">
        <v>80</v>
      </c>
      <c r="AW106" s="13" t="s">
        <v>33</v>
      </c>
      <c r="AX106" s="13" t="s">
        <v>72</v>
      </c>
      <c r="AY106" s="225" t="s">
        <v>115</v>
      </c>
    </row>
    <row r="107" s="14" customFormat="1">
      <c r="A107" s="14"/>
      <c r="B107" s="226"/>
      <c r="C107" s="227"/>
      <c r="D107" s="217" t="s">
        <v>124</v>
      </c>
      <c r="E107" s="228" t="s">
        <v>19</v>
      </c>
      <c r="F107" s="229" t="s">
        <v>142</v>
      </c>
      <c r="G107" s="227"/>
      <c r="H107" s="230">
        <v>590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36" t="s">
        <v>124</v>
      </c>
      <c r="AU107" s="236" t="s">
        <v>82</v>
      </c>
      <c r="AV107" s="14" t="s">
        <v>82</v>
      </c>
      <c r="AW107" s="14" t="s">
        <v>33</v>
      </c>
      <c r="AX107" s="14" t="s">
        <v>72</v>
      </c>
      <c r="AY107" s="236" t="s">
        <v>115</v>
      </c>
    </row>
    <row r="108" s="13" customFormat="1">
      <c r="A108" s="13"/>
      <c r="B108" s="215"/>
      <c r="C108" s="216"/>
      <c r="D108" s="217" t="s">
        <v>124</v>
      </c>
      <c r="E108" s="218" t="s">
        <v>19</v>
      </c>
      <c r="F108" s="219" t="s">
        <v>143</v>
      </c>
      <c r="G108" s="216"/>
      <c r="H108" s="218" t="s">
        <v>19</v>
      </c>
      <c r="I108" s="220"/>
      <c r="J108" s="216"/>
      <c r="K108" s="216"/>
      <c r="L108" s="221"/>
      <c r="M108" s="222"/>
      <c r="N108" s="223"/>
      <c r="O108" s="223"/>
      <c r="P108" s="223"/>
      <c r="Q108" s="223"/>
      <c r="R108" s="223"/>
      <c r="S108" s="223"/>
      <c r="T108" s="22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25" t="s">
        <v>124</v>
      </c>
      <c r="AU108" s="225" t="s">
        <v>82</v>
      </c>
      <c r="AV108" s="13" t="s">
        <v>80</v>
      </c>
      <c r="AW108" s="13" t="s">
        <v>33</v>
      </c>
      <c r="AX108" s="13" t="s">
        <v>72</v>
      </c>
      <c r="AY108" s="225" t="s">
        <v>115</v>
      </c>
    </row>
    <row r="109" s="14" customFormat="1">
      <c r="A109" s="14"/>
      <c r="B109" s="226"/>
      <c r="C109" s="227"/>
      <c r="D109" s="217" t="s">
        <v>124</v>
      </c>
      <c r="E109" s="228" t="s">
        <v>19</v>
      </c>
      <c r="F109" s="229" t="s">
        <v>144</v>
      </c>
      <c r="G109" s="227"/>
      <c r="H109" s="230">
        <v>149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36" t="s">
        <v>124</v>
      </c>
      <c r="AU109" s="236" t="s">
        <v>82</v>
      </c>
      <c r="AV109" s="14" t="s">
        <v>82</v>
      </c>
      <c r="AW109" s="14" t="s">
        <v>33</v>
      </c>
      <c r="AX109" s="14" t="s">
        <v>72</v>
      </c>
      <c r="AY109" s="236" t="s">
        <v>115</v>
      </c>
    </row>
    <row r="110" s="14" customFormat="1">
      <c r="A110" s="14"/>
      <c r="B110" s="226"/>
      <c r="C110" s="227"/>
      <c r="D110" s="217" t="s">
        <v>124</v>
      </c>
      <c r="E110" s="228" t="s">
        <v>19</v>
      </c>
      <c r="F110" s="229" t="s">
        <v>145</v>
      </c>
      <c r="G110" s="227"/>
      <c r="H110" s="230">
        <v>-34</v>
      </c>
      <c r="I110" s="231"/>
      <c r="J110" s="227"/>
      <c r="K110" s="227"/>
      <c r="L110" s="232"/>
      <c r="M110" s="233"/>
      <c r="N110" s="234"/>
      <c r="O110" s="234"/>
      <c r="P110" s="234"/>
      <c r="Q110" s="234"/>
      <c r="R110" s="234"/>
      <c r="S110" s="234"/>
      <c r="T110" s="23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36" t="s">
        <v>124</v>
      </c>
      <c r="AU110" s="236" t="s">
        <v>82</v>
      </c>
      <c r="AV110" s="14" t="s">
        <v>82</v>
      </c>
      <c r="AW110" s="14" t="s">
        <v>33</v>
      </c>
      <c r="AX110" s="14" t="s">
        <v>72</v>
      </c>
      <c r="AY110" s="236" t="s">
        <v>115</v>
      </c>
    </row>
    <row r="111" s="13" customFormat="1">
      <c r="A111" s="13"/>
      <c r="B111" s="215"/>
      <c r="C111" s="216"/>
      <c r="D111" s="217" t="s">
        <v>124</v>
      </c>
      <c r="E111" s="218" t="s">
        <v>19</v>
      </c>
      <c r="F111" s="219" t="s">
        <v>146</v>
      </c>
      <c r="G111" s="216"/>
      <c r="H111" s="218" t="s">
        <v>19</v>
      </c>
      <c r="I111" s="220"/>
      <c r="J111" s="216"/>
      <c r="K111" s="216"/>
      <c r="L111" s="221"/>
      <c r="M111" s="222"/>
      <c r="N111" s="223"/>
      <c r="O111" s="223"/>
      <c r="P111" s="223"/>
      <c r="Q111" s="223"/>
      <c r="R111" s="223"/>
      <c r="S111" s="223"/>
      <c r="T111" s="22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25" t="s">
        <v>124</v>
      </c>
      <c r="AU111" s="225" t="s">
        <v>82</v>
      </c>
      <c r="AV111" s="13" t="s">
        <v>80</v>
      </c>
      <c r="AW111" s="13" t="s">
        <v>33</v>
      </c>
      <c r="AX111" s="13" t="s">
        <v>72</v>
      </c>
      <c r="AY111" s="225" t="s">
        <v>115</v>
      </c>
    </row>
    <row r="112" s="14" customFormat="1">
      <c r="A112" s="14"/>
      <c r="B112" s="226"/>
      <c r="C112" s="227"/>
      <c r="D112" s="217" t="s">
        <v>124</v>
      </c>
      <c r="E112" s="228" t="s">
        <v>19</v>
      </c>
      <c r="F112" s="229" t="s">
        <v>147</v>
      </c>
      <c r="G112" s="227"/>
      <c r="H112" s="230">
        <v>137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36" t="s">
        <v>124</v>
      </c>
      <c r="AU112" s="236" t="s">
        <v>82</v>
      </c>
      <c r="AV112" s="14" t="s">
        <v>82</v>
      </c>
      <c r="AW112" s="14" t="s">
        <v>33</v>
      </c>
      <c r="AX112" s="14" t="s">
        <v>72</v>
      </c>
      <c r="AY112" s="236" t="s">
        <v>115</v>
      </c>
    </row>
    <row r="113" s="15" customFormat="1">
      <c r="A113" s="15"/>
      <c r="B113" s="237"/>
      <c r="C113" s="238"/>
      <c r="D113" s="217" t="s">
        <v>124</v>
      </c>
      <c r="E113" s="239" t="s">
        <v>19</v>
      </c>
      <c r="F113" s="240" t="s">
        <v>134</v>
      </c>
      <c r="G113" s="238"/>
      <c r="H113" s="241">
        <v>842</v>
      </c>
      <c r="I113" s="242"/>
      <c r="J113" s="238"/>
      <c r="K113" s="238"/>
      <c r="L113" s="243"/>
      <c r="M113" s="244"/>
      <c r="N113" s="245"/>
      <c r="O113" s="245"/>
      <c r="P113" s="245"/>
      <c r="Q113" s="245"/>
      <c r="R113" s="245"/>
      <c r="S113" s="245"/>
      <c r="T113" s="246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47" t="s">
        <v>124</v>
      </c>
      <c r="AU113" s="247" t="s">
        <v>82</v>
      </c>
      <c r="AV113" s="15" t="s">
        <v>122</v>
      </c>
      <c r="AW113" s="15" t="s">
        <v>33</v>
      </c>
      <c r="AX113" s="15" t="s">
        <v>80</v>
      </c>
      <c r="AY113" s="247" t="s">
        <v>115</v>
      </c>
    </row>
    <row r="114" s="2" customFormat="1" ht="37.8" customHeight="1">
      <c r="A114" s="40"/>
      <c r="B114" s="41"/>
      <c r="C114" s="202" t="s">
        <v>148</v>
      </c>
      <c r="D114" s="202" t="s">
        <v>117</v>
      </c>
      <c r="E114" s="203" t="s">
        <v>149</v>
      </c>
      <c r="F114" s="204" t="s">
        <v>150</v>
      </c>
      <c r="G114" s="205" t="s">
        <v>120</v>
      </c>
      <c r="H114" s="206">
        <v>2279.0500000000002</v>
      </c>
      <c r="I114" s="207"/>
      <c r="J114" s="208">
        <f>ROUND(I114*H114,2)</f>
        <v>0</v>
      </c>
      <c r="K114" s="204" t="s">
        <v>121</v>
      </c>
      <c r="L114" s="46"/>
      <c r="M114" s="209" t="s">
        <v>19</v>
      </c>
      <c r="N114" s="210" t="s">
        <v>43</v>
      </c>
      <c r="O114" s="86"/>
      <c r="P114" s="211">
        <f>O114*H114</f>
        <v>0</v>
      </c>
      <c r="Q114" s="211">
        <v>0</v>
      </c>
      <c r="R114" s="211">
        <f>Q114*H114</f>
        <v>0</v>
      </c>
      <c r="S114" s="211">
        <v>0</v>
      </c>
      <c r="T114" s="212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3" t="s">
        <v>122</v>
      </c>
      <c r="AT114" s="213" t="s">
        <v>117</v>
      </c>
      <c r="AU114" s="213" t="s">
        <v>82</v>
      </c>
      <c r="AY114" s="19" t="s">
        <v>115</v>
      </c>
      <c r="BE114" s="214">
        <f>IF(N114="základní",J114,0)</f>
        <v>0</v>
      </c>
      <c r="BF114" s="214">
        <f>IF(N114="snížená",J114,0)</f>
        <v>0</v>
      </c>
      <c r="BG114" s="214">
        <f>IF(N114="zákl. přenesená",J114,0)</f>
        <v>0</v>
      </c>
      <c r="BH114" s="214">
        <f>IF(N114="sníž. přenesená",J114,0)</f>
        <v>0</v>
      </c>
      <c r="BI114" s="214">
        <f>IF(N114="nulová",J114,0)</f>
        <v>0</v>
      </c>
      <c r="BJ114" s="19" t="s">
        <v>80</v>
      </c>
      <c r="BK114" s="214">
        <f>ROUND(I114*H114,2)</f>
        <v>0</v>
      </c>
      <c r="BL114" s="19" t="s">
        <v>122</v>
      </c>
      <c r="BM114" s="213" t="s">
        <v>151</v>
      </c>
    </row>
    <row r="115" s="13" customFormat="1">
      <c r="A115" s="13"/>
      <c r="B115" s="215"/>
      <c r="C115" s="216"/>
      <c r="D115" s="217" t="s">
        <v>124</v>
      </c>
      <c r="E115" s="218" t="s">
        <v>19</v>
      </c>
      <c r="F115" s="219" t="s">
        <v>152</v>
      </c>
      <c r="G115" s="216"/>
      <c r="H115" s="218" t="s">
        <v>19</v>
      </c>
      <c r="I115" s="220"/>
      <c r="J115" s="216"/>
      <c r="K115" s="216"/>
      <c r="L115" s="221"/>
      <c r="M115" s="222"/>
      <c r="N115" s="223"/>
      <c r="O115" s="223"/>
      <c r="P115" s="223"/>
      <c r="Q115" s="223"/>
      <c r="R115" s="223"/>
      <c r="S115" s="223"/>
      <c r="T115" s="22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25" t="s">
        <v>124</v>
      </c>
      <c r="AU115" s="225" t="s">
        <v>82</v>
      </c>
      <c r="AV115" s="13" t="s">
        <v>80</v>
      </c>
      <c r="AW115" s="13" t="s">
        <v>33</v>
      </c>
      <c r="AX115" s="13" t="s">
        <v>72</v>
      </c>
      <c r="AY115" s="225" t="s">
        <v>115</v>
      </c>
    </row>
    <row r="116" s="14" customFormat="1">
      <c r="A116" s="14"/>
      <c r="B116" s="226"/>
      <c r="C116" s="227"/>
      <c r="D116" s="217" t="s">
        <v>124</v>
      </c>
      <c r="E116" s="228" t="s">
        <v>19</v>
      </c>
      <c r="F116" s="229" t="s">
        <v>153</v>
      </c>
      <c r="G116" s="227"/>
      <c r="H116" s="230">
        <v>2279.0500000000002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36" t="s">
        <v>124</v>
      </c>
      <c r="AU116" s="236" t="s">
        <v>82</v>
      </c>
      <c r="AV116" s="14" t="s">
        <v>82</v>
      </c>
      <c r="AW116" s="14" t="s">
        <v>33</v>
      </c>
      <c r="AX116" s="14" t="s">
        <v>80</v>
      </c>
      <c r="AY116" s="236" t="s">
        <v>115</v>
      </c>
    </row>
    <row r="117" s="2" customFormat="1" ht="24.15" customHeight="1">
      <c r="A117" s="40"/>
      <c r="B117" s="41"/>
      <c r="C117" s="202" t="s">
        <v>122</v>
      </c>
      <c r="D117" s="202" t="s">
        <v>117</v>
      </c>
      <c r="E117" s="203" t="s">
        <v>154</v>
      </c>
      <c r="F117" s="204" t="s">
        <v>155</v>
      </c>
      <c r="G117" s="205" t="s">
        <v>120</v>
      </c>
      <c r="H117" s="206">
        <v>4972.0500000000002</v>
      </c>
      <c r="I117" s="207"/>
      <c r="J117" s="208">
        <f>ROUND(I117*H117,2)</f>
        <v>0</v>
      </c>
      <c r="K117" s="204" t="s">
        <v>121</v>
      </c>
      <c r="L117" s="46"/>
      <c r="M117" s="209" t="s">
        <v>19</v>
      </c>
      <c r="N117" s="210" t="s">
        <v>43</v>
      </c>
      <c r="O117" s="86"/>
      <c r="P117" s="211">
        <f>O117*H117</f>
        <v>0</v>
      </c>
      <c r="Q117" s="211">
        <v>0</v>
      </c>
      <c r="R117" s="211">
        <f>Q117*H117</f>
        <v>0</v>
      </c>
      <c r="S117" s="211">
        <v>0</v>
      </c>
      <c r="T117" s="212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3" t="s">
        <v>122</v>
      </c>
      <c r="AT117" s="213" t="s">
        <v>117</v>
      </c>
      <c r="AU117" s="213" t="s">
        <v>82</v>
      </c>
      <c r="AY117" s="19" t="s">
        <v>115</v>
      </c>
      <c r="BE117" s="214">
        <f>IF(N117="základní",J117,0)</f>
        <v>0</v>
      </c>
      <c r="BF117" s="214">
        <f>IF(N117="snížená",J117,0)</f>
        <v>0</v>
      </c>
      <c r="BG117" s="214">
        <f>IF(N117="zákl. přenesená",J117,0)</f>
        <v>0</v>
      </c>
      <c r="BH117" s="214">
        <f>IF(N117="sníž. přenesená",J117,0)</f>
        <v>0</v>
      </c>
      <c r="BI117" s="214">
        <f>IF(N117="nulová",J117,0)</f>
        <v>0</v>
      </c>
      <c r="BJ117" s="19" t="s">
        <v>80</v>
      </c>
      <c r="BK117" s="214">
        <f>ROUND(I117*H117,2)</f>
        <v>0</v>
      </c>
      <c r="BL117" s="19" t="s">
        <v>122</v>
      </c>
      <c r="BM117" s="213" t="s">
        <v>156</v>
      </c>
    </row>
    <row r="118" s="13" customFormat="1">
      <c r="A118" s="13"/>
      <c r="B118" s="215"/>
      <c r="C118" s="216"/>
      <c r="D118" s="217" t="s">
        <v>124</v>
      </c>
      <c r="E118" s="218" t="s">
        <v>19</v>
      </c>
      <c r="F118" s="219" t="s">
        <v>157</v>
      </c>
      <c r="G118" s="216"/>
      <c r="H118" s="218" t="s">
        <v>19</v>
      </c>
      <c r="I118" s="220"/>
      <c r="J118" s="216"/>
      <c r="K118" s="216"/>
      <c r="L118" s="221"/>
      <c r="M118" s="222"/>
      <c r="N118" s="223"/>
      <c r="O118" s="223"/>
      <c r="P118" s="223"/>
      <c r="Q118" s="223"/>
      <c r="R118" s="223"/>
      <c r="S118" s="223"/>
      <c r="T118" s="22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25" t="s">
        <v>124</v>
      </c>
      <c r="AU118" s="225" t="s">
        <v>82</v>
      </c>
      <c r="AV118" s="13" t="s">
        <v>80</v>
      </c>
      <c r="AW118" s="13" t="s">
        <v>33</v>
      </c>
      <c r="AX118" s="13" t="s">
        <v>72</v>
      </c>
      <c r="AY118" s="225" t="s">
        <v>115</v>
      </c>
    </row>
    <row r="119" s="14" customFormat="1">
      <c r="A119" s="14"/>
      <c r="B119" s="226"/>
      <c r="C119" s="227"/>
      <c r="D119" s="217" t="s">
        <v>124</v>
      </c>
      <c r="E119" s="228" t="s">
        <v>19</v>
      </c>
      <c r="F119" s="229" t="s">
        <v>158</v>
      </c>
      <c r="G119" s="227"/>
      <c r="H119" s="230">
        <v>2279.0500000000002</v>
      </c>
      <c r="I119" s="231"/>
      <c r="J119" s="227"/>
      <c r="K119" s="227"/>
      <c r="L119" s="232"/>
      <c r="M119" s="233"/>
      <c r="N119" s="234"/>
      <c r="O119" s="234"/>
      <c r="P119" s="234"/>
      <c r="Q119" s="234"/>
      <c r="R119" s="234"/>
      <c r="S119" s="234"/>
      <c r="T119" s="23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36" t="s">
        <v>124</v>
      </c>
      <c r="AU119" s="236" t="s">
        <v>82</v>
      </c>
      <c r="AV119" s="14" t="s">
        <v>82</v>
      </c>
      <c r="AW119" s="14" t="s">
        <v>33</v>
      </c>
      <c r="AX119" s="14" t="s">
        <v>72</v>
      </c>
      <c r="AY119" s="236" t="s">
        <v>115</v>
      </c>
    </row>
    <row r="120" s="13" customFormat="1">
      <c r="A120" s="13"/>
      <c r="B120" s="215"/>
      <c r="C120" s="216"/>
      <c r="D120" s="217" t="s">
        <v>124</v>
      </c>
      <c r="E120" s="218" t="s">
        <v>19</v>
      </c>
      <c r="F120" s="219" t="s">
        <v>159</v>
      </c>
      <c r="G120" s="216"/>
      <c r="H120" s="218" t="s">
        <v>19</v>
      </c>
      <c r="I120" s="220"/>
      <c r="J120" s="216"/>
      <c r="K120" s="216"/>
      <c r="L120" s="221"/>
      <c r="M120" s="222"/>
      <c r="N120" s="223"/>
      <c r="O120" s="223"/>
      <c r="P120" s="223"/>
      <c r="Q120" s="223"/>
      <c r="R120" s="223"/>
      <c r="S120" s="223"/>
      <c r="T120" s="22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25" t="s">
        <v>124</v>
      </c>
      <c r="AU120" s="225" t="s">
        <v>82</v>
      </c>
      <c r="AV120" s="13" t="s">
        <v>80</v>
      </c>
      <c r="AW120" s="13" t="s">
        <v>33</v>
      </c>
      <c r="AX120" s="13" t="s">
        <v>72</v>
      </c>
      <c r="AY120" s="225" t="s">
        <v>115</v>
      </c>
    </row>
    <row r="121" s="14" customFormat="1">
      <c r="A121" s="14"/>
      <c r="B121" s="226"/>
      <c r="C121" s="227"/>
      <c r="D121" s="217" t="s">
        <v>124</v>
      </c>
      <c r="E121" s="228" t="s">
        <v>19</v>
      </c>
      <c r="F121" s="229" t="s">
        <v>160</v>
      </c>
      <c r="G121" s="227"/>
      <c r="H121" s="230">
        <v>2693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36" t="s">
        <v>124</v>
      </c>
      <c r="AU121" s="236" t="s">
        <v>82</v>
      </c>
      <c r="AV121" s="14" t="s">
        <v>82</v>
      </c>
      <c r="AW121" s="14" t="s">
        <v>33</v>
      </c>
      <c r="AX121" s="14" t="s">
        <v>72</v>
      </c>
      <c r="AY121" s="236" t="s">
        <v>115</v>
      </c>
    </row>
    <row r="122" s="15" customFormat="1">
      <c r="A122" s="15"/>
      <c r="B122" s="237"/>
      <c r="C122" s="238"/>
      <c r="D122" s="217" t="s">
        <v>124</v>
      </c>
      <c r="E122" s="239" t="s">
        <v>19</v>
      </c>
      <c r="F122" s="240" t="s">
        <v>134</v>
      </c>
      <c r="G122" s="238"/>
      <c r="H122" s="241">
        <v>4972.0500000000002</v>
      </c>
      <c r="I122" s="242"/>
      <c r="J122" s="238"/>
      <c r="K122" s="238"/>
      <c r="L122" s="243"/>
      <c r="M122" s="244"/>
      <c r="N122" s="245"/>
      <c r="O122" s="245"/>
      <c r="P122" s="245"/>
      <c r="Q122" s="245"/>
      <c r="R122" s="245"/>
      <c r="S122" s="245"/>
      <c r="T122" s="246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47" t="s">
        <v>124</v>
      </c>
      <c r="AU122" s="247" t="s">
        <v>82</v>
      </c>
      <c r="AV122" s="15" t="s">
        <v>122</v>
      </c>
      <c r="AW122" s="15" t="s">
        <v>33</v>
      </c>
      <c r="AX122" s="15" t="s">
        <v>80</v>
      </c>
      <c r="AY122" s="247" t="s">
        <v>115</v>
      </c>
    </row>
    <row r="123" s="2" customFormat="1" ht="37.8" customHeight="1">
      <c r="A123" s="40"/>
      <c r="B123" s="41"/>
      <c r="C123" s="202" t="s">
        <v>135</v>
      </c>
      <c r="D123" s="202" t="s">
        <v>117</v>
      </c>
      <c r="E123" s="203" t="s">
        <v>161</v>
      </c>
      <c r="F123" s="204" t="s">
        <v>162</v>
      </c>
      <c r="G123" s="205" t="s">
        <v>120</v>
      </c>
      <c r="H123" s="206">
        <v>2693</v>
      </c>
      <c r="I123" s="207"/>
      <c r="J123" s="208">
        <f>ROUND(I123*H123,2)</f>
        <v>0</v>
      </c>
      <c r="K123" s="204" t="s">
        <v>121</v>
      </c>
      <c r="L123" s="46"/>
      <c r="M123" s="209" t="s">
        <v>19</v>
      </c>
      <c r="N123" s="210" t="s">
        <v>43</v>
      </c>
      <c r="O123" s="86"/>
      <c r="P123" s="211">
        <f>O123*H123</f>
        <v>0</v>
      </c>
      <c r="Q123" s="211">
        <v>0</v>
      </c>
      <c r="R123" s="211">
        <f>Q123*H123</f>
        <v>0</v>
      </c>
      <c r="S123" s="211">
        <v>0</v>
      </c>
      <c r="T123" s="212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3" t="s">
        <v>122</v>
      </c>
      <c r="AT123" s="213" t="s">
        <v>117</v>
      </c>
      <c r="AU123" s="213" t="s">
        <v>82</v>
      </c>
      <c r="AY123" s="19" t="s">
        <v>115</v>
      </c>
      <c r="BE123" s="214">
        <f>IF(N123="základní",J123,0)</f>
        <v>0</v>
      </c>
      <c r="BF123" s="214">
        <f>IF(N123="snížená",J123,0)</f>
        <v>0</v>
      </c>
      <c r="BG123" s="214">
        <f>IF(N123="zákl. přenesená",J123,0)</f>
        <v>0</v>
      </c>
      <c r="BH123" s="214">
        <f>IF(N123="sníž. přenesená",J123,0)</f>
        <v>0</v>
      </c>
      <c r="BI123" s="214">
        <f>IF(N123="nulová",J123,0)</f>
        <v>0</v>
      </c>
      <c r="BJ123" s="19" t="s">
        <v>80</v>
      </c>
      <c r="BK123" s="214">
        <f>ROUND(I123*H123,2)</f>
        <v>0</v>
      </c>
      <c r="BL123" s="19" t="s">
        <v>122</v>
      </c>
      <c r="BM123" s="213" t="s">
        <v>163</v>
      </c>
    </row>
    <row r="124" s="13" customFormat="1">
      <c r="A124" s="13"/>
      <c r="B124" s="215"/>
      <c r="C124" s="216"/>
      <c r="D124" s="217" t="s">
        <v>124</v>
      </c>
      <c r="E124" s="218" t="s">
        <v>19</v>
      </c>
      <c r="F124" s="219" t="s">
        <v>141</v>
      </c>
      <c r="G124" s="216"/>
      <c r="H124" s="218" t="s">
        <v>19</v>
      </c>
      <c r="I124" s="220"/>
      <c r="J124" s="216"/>
      <c r="K124" s="216"/>
      <c r="L124" s="221"/>
      <c r="M124" s="222"/>
      <c r="N124" s="223"/>
      <c r="O124" s="223"/>
      <c r="P124" s="223"/>
      <c r="Q124" s="223"/>
      <c r="R124" s="223"/>
      <c r="S124" s="223"/>
      <c r="T124" s="22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25" t="s">
        <v>124</v>
      </c>
      <c r="AU124" s="225" t="s">
        <v>82</v>
      </c>
      <c r="AV124" s="13" t="s">
        <v>80</v>
      </c>
      <c r="AW124" s="13" t="s">
        <v>33</v>
      </c>
      <c r="AX124" s="13" t="s">
        <v>72</v>
      </c>
      <c r="AY124" s="225" t="s">
        <v>115</v>
      </c>
    </row>
    <row r="125" s="14" customFormat="1">
      <c r="A125" s="14"/>
      <c r="B125" s="226"/>
      <c r="C125" s="227"/>
      <c r="D125" s="217" t="s">
        <v>124</v>
      </c>
      <c r="E125" s="228" t="s">
        <v>19</v>
      </c>
      <c r="F125" s="229" t="s">
        <v>164</v>
      </c>
      <c r="G125" s="227"/>
      <c r="H125" s="230">
        <v>1770</v>
      </c>
      <c r="I125" s="231"/>
      <c r="J125" s="227"/>
      <c r="K125" s="227"/>
      <c r="L125" s="232"/>
      <c r="M125" s="233"/>
      <c r="N125" s="234"/>
      <c r="O125" s="234"/>
      <c r="P125" s="234"/>
      <c r="Q125" s="234"/>
      <c r="R125" s="234"/>
      <c r="S125" s="234"/>
      <c r="T125" s="23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36" t="s">
        <v>124</v>
      </c>
      <c r="AU125" s="236" t="s">
        <v>82</v>
      </c>
      <c r="AV125" s="14" t="s">
        <v>82</v>
      </c>
      <c r="AW125" s="14" t="s">
        <v>33</v>
      </c>
      <c r="AX125" s="14" t="s">
        <v>72</v>
      </c>
      <c r="AY125" s="236" t="s">
        <v>115</v>
      </c>
    </row>
    <row r="126" s="13" customFormat="1">
      <c r="A126" s="13"/>
      <c r="B126" s="215"/>
      <c r="C126" s="216"/>
      <c r="D126" s="217" t="s">
        <v>124</v>
      </c>
      <c r="E126" s="218" t="s">
        <v>19</v>
      </c>
      <c r="F126" s="219" t="s">
        <v>165</v>
      </c>
      <c r="G126" s="216"/>
      <c r="H126" s="218" t="s">
        <v>19</v>
      </c>
      <c r="I126" s="220"/>
      <c r="J126" s="216"/>
      <c r="K126" s="216"/>
      <c r="L126" s="221"/>
      <c r="M126" s="222"/>
      <c r="N126" s="223"/>
      <c r="O126" s="223"/>
      <c r="P126" s="223"/>
      <c r="Q126" s="223"/>
      <c r="R126" s="223"/>
      <c r="S126" s="223"/>
      <c r="T126" s="22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25" t="s">
        <v>124</v>
      </c>
      <c r="AU126" s="225" t="s">
        <v>82</v>
      </c>
      <c r="AV126" s="13" t="s">
        <v>80</v>
      </c>
      <c r="AW126" s="13" t="s">
        <v>33</v>
      </c>
      <c r="AX126" s="13" t="s">
        <v>72</v>
      </c>
      <c r="AY126" s="225" t="s">
        <v>115</v>
      </c>
    </row>
    <row r="127" s="14" customFormat="1">
      <c r="A127" s="14"/>
      <c r="B127" s="226"/>
      <c r="C127" s="227"/>
      <c r="D127" s="217" t="s">
        <v>124</v>
      </c>
      <c r="E127" s="228" t="s">
        <v>19</v>
      </c>
      <c r="F127" s="229" t="s">
        <v>166</v>
      </c>
      <c r="G127" s="227"/>
      <c r="H127" s="230">
        <v>447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36" t="s">
        <v>124</v>
      </c>
      <c r="AU127" s="236" t="s">
        <v>82</v>
      </c>
      <c r="AV127" s="14" t="s">
        <v>82</v>
      </c>
      <c r="AW127" s="14" t="s">
        <v>33</v>
      </c>
      <c r="AX127" s="14" t="s">
        <v>72</v>
      </c>
      <c r="AY127" s="236" t="s">
        <v>115</v>
      </c>
    </row>
    <row r="128" s="13" customFormat="1">
      <c r="A128" s="13"/>
      <c r="B128" s="215"/>
      <c r="C128" s="216"/>
      <c r="D128" s="217" t="s">
        <v>124</v>
      </c>
      <c r="E128" s="218" t="s">
        <v>19</v>
      </c>
      <c r="F128" s="219" t="s">
        <v>146</v>
      </c>
      <c r="G128" s="216"/>
      <c r="H128" s="218" t="s">
        <v>19</v>
      </c>
      <c r="I128" s="220"/>
      <c r="J128" s="216"/>
      <c r="K128" s="216"/>
      <c r="L128" s="221"/>
      <c r="M128" s="222"/>
      <c r="N128" s="223"/>
      <c r="O128" s="223"/>
      <c r="P128" s="223"/>
      <c r="Q128" s="223"/>
      <c r="R128" s="223"/>
      <c r="S128" s="223"/>
      <c r="T128" s="22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25" t="s">
        <v>124</v>
      </c>
      <c r="AU128" s="225" t="s">
        <v>82</v>
      </c>
      <c r="AV128" s="13" t="s">
        <v>80</v>
      </c>
      <c r="AW128" s="13" t="s">
        <v>33</v>
      </c>
      <c r="AX128" s="13" t="s">
        <v>72</v>
      </c>
      <c r="AY128" s="225" t="s">
        <v>115</v>
      </c>
    </row>
    <row r="129" s="14" customFormat="1">
      <c r="A129" s="14"/>
      <c r="B129" s="226"/>
      <c r="C129" s="227"/>
      <c r="D129" s="217" t="s">
        <v>124</v>
      </c>
      <c r="E129" s="228" t="s">
        <v>19</v>
      </c>
      <c r="F129" s="229" t="s">
        <v>167</v>
      </c>
      <c r="G129" s="227"/>
      <c r="H129" s="230">
        <v>411</v>
      </c>
      <c r="I129" s="231"/>
      <c r="J129" s="227"/>
      <c r="K129" s="227"/>
      <c r="L129" s="232"/>
      <c r="M129" s="233"/>
      <c r="N129" s="234"/>
      <c r="O129" s="234"/>
      <c r="P129" s="234"/>
      <c r="Q129" s="234"/>
      <c r="R129" s="234"/>
      <c r="S129" s="234"/>
      <c r="T129" s="23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36" t="s">
        <v>124</v>
      </c>
      <c r="AU129" s="236" t="s">
        <v>82</v>
      </c>
      <c r="AV129" s="14" t="s">
        <v>82</v>
      </c>
      <c r="AW129" s="14" t="s">
        <v>33</v>
      </c>
      <c r="AX129" s="14" t="s">
        <v>72</v>
      </c>
      <c r="AY129" s="236" t="s">
        <v>115</v>
      </c>
    </row>
    <row r="130" s="16" customFormat="1">
      <c r="A130" s="16"/>
      <c r="B130" s="248"/>
      <c r="C130" s="249"/>
      <c r="D130" s="217" t="s">
        <v>124</v>
      </c>
      <c r="E130" s="250" t="s">
        <v>19</v>
      </c>
      <c r="F130" s="251" t="s">
        <v>168</v>
      </c>
      <c r="G130" s="249"/>
      <c r="H130" s="252">
        <v>2628</v>
      </c>
      <c r="I130" s="253"/>
      <c r="J130" s="249"/>
      <c r="K130" s="249"/>
      <c r="L130" s="254"/>
      <c r="M130" s="255"/>
      <c r="N130" s="256"/>
      <c r="O130" s="256"/>
      <c r="P130" s="256"/>
      <c r="Q130" s="256"/>
      <c r="R130" s="256"/>
      <c r="S130" s="256"/>
      <c r="T130" s="257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T130" s="258" t="s">
        <v>124</v>
      </c>
      <c r="AU130" s="258" t="s">
        <v>82</v>
      </c>
      <c r="AV130" s="16" t="s">
        <v>148</v>
      </c>
      <c r="AW130" s="16" t="s">
        <v>33</v>
      </c>
      <c r="AX130" s="16" t="s">
        <v>72</v>
      </c>
      <c r="AY130" s="258" t="s">
        <v>115</v>
      </c>
    </row>
    <row r="131" s="13" customFormat="1">
      <c r="A131" s="13"/>
      <c r="B131" s="215"/>
      <c r="C131" s="216"/>
      <c r="D131" s="217" t="s">
        <v>124</v>
      </c>
      <c r="E131" s="218" t="s">
        <v>19</v>
      </c>
      <c r="F131" s="219" t="s">
        <v>169</v>
      </c>
      <c r="G131" s="216"/>
      <c r="H131" s="218" t="s">
        <v>19</v>
      </c>
      <c r="I131" s="220"/>
      <c r="J131" s="216"/>
      <c r="K131" s="216"/>
      <c r="L131" s="221"/>
      <c r="M131" s="222"/>
      <c r="N131" s="223"/>
      <c r="O131" s="223"/>
      <c r="P131" s="223"/>
      <c r="Q131" s="223"/>
      <c r="R131" s="223"/>
      <c r="S131" s="223"/>
      <c r="T131" s="22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25" t="s">
        <v>124</v>
      </c>
      <c r="AU131" s="225" t="s">
        <v>82</v>
      </c>
      <c r="AV131" s="13" t="s">
        <v>80</v>
      </c>
      <c r="AW131" s="13" t="s">
        <v>33</v>
      </c>
      <c r="AX131" s="13" t="s">
        <v>72</v>
      </c>
      <c r="AY131" s="225" t="s">
        <v>115</v>
      </c>
    </row>
    <row r="132" s="13" customFormat="1">
      <c r="A132" s="13"/>
      <c r="B132" s="215"/>
      <c r="C132" s="216"/>
      <c r="D132" s="217" t="s">
        <v>124</v>
      </c>
      <c r="E132" s="218" t="s">
        <v>19</v>
      </c>
      <c r="F132" s="219" t="s">
        <v>170</v>
      </c>
      <c r="G132" s="216"/>
      <c r="H132" s="218" t="s">
        <v>19</v>
      </c>
      <c r="I132" s="220"/>
      <c r="J132" s="216"/>
      <c r="K132" s="216"/>
      <c r="L132" s="221"/>
      <c r="M132" s="222"/>
      <c r="N132" s="223"/>
      <c r="O132" s="223"/>
      <c r="P132" s="223"/>
      <c r="Q132" s="223"/>
      <c r="R132" s="223"/>
      <c r="S132" s="223"/>
      <c r="T132" s="22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25" t="s">
        <v>124</v>
      </c>
      <c r="AU132" s="225" t="s">
        <v>82</v>
      </c>
      <c r="AV132" s="13" t="s">
        <v>80</v>
      </c>
      <c r="AW132" s="13" t="s">
        <v>33</v>
      </c>
      <c r="AX132" s="13" t="s">
        <v>72</v>
      </c>
      <c r="AY132" s="225" t="s">
        <v>115</v>
      </c>
    </row>
    <row r="133" s="13" customFormat="1">
      <c r="A133" s="13"/>
      <c r="B133" s="215"/>
      <c r="C133" s="216"/>
      <c r="D133" s="217" t="s">
        <v>124</v>
      </c>
      <c r="E133" s="218" t="s">
        <v>19</v>
      </c>
      <c r="F133" s="219" t="s">
        <v>141</v>
      </c>
      <c r="G133" s="216"/>
      <c r="H133" s="218" t="s">
        <v>19</v>
      </c>
      <c r="I133" s="220"/>
      <c r="J133" s="216"/>
      <c r="K133" s="216"/>
      <c r="L133" s="221"/>
      <c r="M133" s="222"/>
      <c r="N133" s="223"/>
      <c r="O133" s="223"/>
      <c r="P133" s="223"/>
      <c r="Q133" s="223"/>
      <c r="R133" s="223"/>
      <c r="S133" s="223"/>
      <c r="T133" s="22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25" t="s">
        <v>124</v>
      </c>
      <c r="AU133" s="225" t="s">
        <v>82</v>
      </c>
      <c r="AV133" s="13" t="s">
        <v>80</v>
      </c>
      <c r="AW133" s="13" t="s">
        <v>33</v>
      </c>
      <c r="AX133" s="13" t="s">
        <v>72</v>
      </c>
      <c r="AY133" s="225" t="s">
        <v>115</v>
      </c>
    </row>
    <row r="134" s="14" customFormat="1">
      <c r="A134" s="14"/>
      <c r="B134" s="226"/>
      <c r="C134" s="227"/>
      <c r="D134" s="217" t="s">
        <v>124</v>
      </c>
      <c r="E134" s="228" t="s">
        <v>19</v>
      </c>
      <c r="F134" s="229" t="s">
        <v>171</v>
      </c>
      <c r="G134" s="227"/>
      <c r="H134" s="230">
        <v>25</v>
      </c>
      <c r="I134" s="231"/>
      <c r="J134" s="227"/>
      <c r="K134" s="227"/>
      <c r="L134" s="232"/>
      <c r="M134" s="233"/>
      <c r="N134" s="234"/>
      <c r="O134" s="234"/>
      <c r="P134" s="234"/>
      <c r="Q134" s="234"/>
      <c r="R134" s="234"/>
      <c r="S134" s="234"/>
      <c r="T134" s="23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36" t="s">
        <v>124</v>
      </c>
      <c r="AU134" s="236" t="s">
        <v>82</v>
      </c>
      <c r="AV134" s="14" t="s">
        <v>82</v>
      </c>
      <c r="AW134" s="14" t="s">
        <v>33</v>
      </c>
      <c r="AX134" s="14" t="s">
        <v>72</v>
      </c>
      <c r="AY134" s="236" t="s">
        <v>115</v>
      </c>
    </row>
    <row r="135" s="13" customFormat="1">
      <c r="A135" s="13"/>
      <c r="B135" s="215"/>
      <c r="C135" s="216"/>
      <c r="D135" s="217" t="s">
        <v>124</v>
      </c>
      <c r="E135" s="218" t="s">
        <v>19</v>
      </c>
      <c r="F135" s="219" t="s">
        <v>165</v>
      </c>
      <c r="G135" s="216"/>
      <c r="H135" s="218" t="s">
        <v>19</v>
      </c>
      <c r="I135" s="220"/>
      <c r="J135" s="216"/>
      <c r="K135" s="216"/>
      <c r="L135" s="221"/>
      <c r="M135" s="222"/>
      <c r="N135" s="223"/>
      <c r="O135" s="223"/>
      <c r="P135" s="223"/>
      <c r="Q135" s="223"/>
      <c r="R135" s="223"/>
      <c r="S135" s="223"/>
      <c r="T135" s="22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25" t="s">
        <v>124</v>
      </c>
      <c r="AU135" s="225" t="s">
        <v>82</v>
      </c>
      <c r="AV135" s="13" t="s">
        <v>80</v>
      </c>
      <c r="AW135" s="13" t="s">
        <v>33</v>
      </c>
      <c r="AX135" s="13" t="s">
        <v>72</v>
      </c>
      <c r="AY135" s="225" t="s">
        <v>115</v>
      </c>
    </row>
    <row r="136" s="14" customFormat="1">
      <c r="A136" s="14"/>
      <c r="B136" s="226"/>
      <c r="C136" s="227"/>
      <c r="D136" s="217" t="s">
        <v>124</v>
      </c>
      <c r="E136" s="228" t="s">
        <v>19</v>
      </c>
      <c r="F136" s="229" t="s">
        <v>171</v>
      </c>
      <c r="G136" s="227"/>
      <c r="H136" s="230">
        <v>25</v>
      </c>
      <c r="I136" s="231"/>
      <c r="J136" s="227"/>
      <c r="K136" s="227"/>
      <c r="L136" s="232"/>
      <c r="M136" s="233"/>
      <c r="N136" s="234"/>
      <c r="O136" s="234"/>
      <c r="P136" s="234"/>
      <c r="Q136" s="234"/>
      <c r="R136" s="234"/>
      <c r="S136" s="234"/>
      <c r="T136" s="235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36" t="s">
        <v>124</v>
      </c>
      <c r="AU136" s="236" t="s">
        <v>82</v>
      </c>
      <c r="AV136" s="14" t="s">
        <v>82</v>
      </c>
      <c r="AW136" s="14" t="s">
        <v>33</v>
      </c>
      <c r="AX136" s="14" t="s">
        <v>72</v>
      </c>
      <c r="AY136" s="236" t="s">
        <v>115</v>
      </c>
    </row>
    <row r="137" s="13" customFormat="1">
      <c r="A137" s="13"/>
      <c r="B137" s="215"/>
      <c r="C137" s="216"/>
      <c r="D137" s="217" t="s">
        <v>124</v>
      </c>
      <c r="E137" s="218" t="s">
        <v>19</v>
      </c>
      <c r="F137" s="219" t="s">
        <v>146</v>
      </c>
      <c r="G137" s="216"/>
      <c r="H137" s="218" t="s">
        <v>19</v>
      </c>
      <c r="I137" s="220"/>
      <c r="J137" s="216"/>
      <c r="K137" s="216"/>
      <c r="L137" s="221"/>
      <c r="M137" s="222"/>
      <c r="N137" s="223"/>
      <c r="O137" s="223"/>
      <c r="P137" s="223"/>
      <c r="Q137" s="223"/>
      <c r="R137" s="223"/>
      <c r="S137" s="223"/>
      <c r="T137" s="22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25" t="s">
        <v>124</v>
      </c>
      <c r="AU137" s="225" t="s">
        <v>82</v>
      </c>
      <c r="AV137" s="13" t="s">
        <v>80</v>
      </c>
      <c r="AW137" s="13" t="s">
        <v>33</v>
      </c>
      <c r="AX137" s="13" t="s">
        <v>72</v>
      </c>
      <c r="AY137" s="225" t="s">
        <v>115</v>
      </c>
    </row>
    <row r="138" s="14" customFormat="1">
      <c r="A138" s="14"/>
      <c r="B138" s="226"/>
      <c r="C138" s="227"/>
      <c r="D138" s="217" t="s">
        <v>124</v>
      </c>
      <c r="E138" s="228" t="s">
        <v>19</v>
      </c>
      <c r="F138" s="229" t="s">
        <v>8</v>
      </c>
      <c r="G138" s="227"/>
      <c r="H138" s="230">
        <v>15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36" t="s">
        <v>124</v>
      </c>
      <c r="AU138" s="236" t="s">
        <v>82</v>
      </c>
      <c r="AV138" s="14" t="s">
        <v>82</v>
      </c>
      <c r="AW138" s="14" t="s">
        <v>33</v>
      </c>
      <c r="AX138" s="14" t="s">
        <v>72</v>
      </c>
      <c r="AY138" s="236" t="s">
        <v>115</v>
      </c>
    </row>
    <row r="139" s="16" customFormat="1">
      <c r="A139" s="16"/>
      <c r="B139" s="248"/>
      <c r="C139" s="249"/>
      <c r="D139" s="217" t="s">
        <v>124</v>
      </c>
      <c r="E139" s="250" t="s">
        <v>19</v>
      </c>
      <c r="F139" s="251" t="s">
        <v>168</v>
      </c>
      <c r="G139" s="249"/>
      <c r="H139" s="252">
        <v>65</v>
      </c>
      <c r="I139" s="253"/>
      <c r="J139" s="249"/>
      <c r="K139" s="249"/>
      <c r="L139" s="254"/>
      <c r="M139" s="255"/>
      <c r="N139" s="256"/>
      <c r="O139" s="256"/>
      <c r="P139" s="256"/>
      <c r="Q139" s="256"/>
      <c r="R139" s="256"/>
      <c r="S139" s="256"/>
      <c r="T139" s="257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T139" s="258" t="s">
        <v>124</v>
      </c>
      <c r="AU139" s="258" t="s">
        <v>82</v>
      </c>
      <c r="AV139" s="16" t="s">
        <v>148</v>
      </c>
      <c r="AW139" s="16" t="s">
        <v>33</v>
      </c>
      <c r="AX139" s="16" t="s">
        <v>72</v>
      </c>
      <c r="AY139" s="258" t="s">
        <v>115</v>
      </c>
    </row>
    <row r="140" s="15" customFormat="1">
      <c r="A140" s="15"/>
      <c r="B140" s="237"/>
      <c r="C140" s="238"/>
      <c r="D140" s="217" t="s">
        <v>124</v>
      </c>
      <c r="E140" s="239" t="s">
        <v>19</v>
      </c>
      <c r="F140" s="240" t="s">
        <v>134</v>
      </c>
      <c r="G140" s="238"/>
      <c r="H140" s="241">
        <v>2693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47" t="s">
        <v>124</v>
      </c>
      <c r="AU140" s="247" t="s">
        <v>82</v>
      </c>
      <c r="AV140" s="15" t="s">
        <v>122</v>
      </c>
      <c r="AW140" s="15" t="s">
        <v>33</v>
      </c>
      <c r="AX140" s="15" t="s">
        <v>80</v>
      </c>
      <c r="AY140" s="247" t="s">
        <v>115</v>
      </c>
    </row>
    <row r="141" s="12" customFormat="1" ht="22.8" customHeight="1">
      <c r="A141" s="12"/>
      <c r="B141" s="186"/>
      <c r="C141" s="187"/>
      <c r="D141" s="188" t="s">
        <v>71</v>
      </c>
      <c r="E141" s="200" t="s">
        <v>172</v>
      </c>
      <c r="F141" s="200" t="s">
        <v>173</v>
      </c>
      <c r="G141" s="187"/>
      <c r="H141" s="187"/>
      <c r="I141" s="190"/>
      <c r="J141" s="201">
        <f>BK141</f>
        <v>0</v>
      </c>
      <c r="K141" s="187"/>
      <c r="L141" s="192"/>
      <c r="M141" s="193"/>
      <c r="N141" s="194"/>
      <c r="O141" s="194"/>
      <c r="P141" s="195">
        <f>SUM(P142:P147)</f>
        <v>0</v>
      </c>
      <c r="Q141" s="194"/>
      <c r="R141" s="195">
        <f>SUM(R142:R147)</f>
        <v>1.1584400000000001</v>
      </c>
      <c r="S141" s="194"/>
      <c r="T141" s="196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97" t="s">
        <v>80</v>
      </c>
      <c r="AT141" s="198" t="s">
        <v>71</v>
      </c>
      <c r="AU141" s="198" t="s">
        <v>80</v>
      </c>
      <c r="AY141" s="197" t="s">
        <v>115</v>
      </c>
      <c r="BK141" s="199">
        <f>SUM(BK142:BK147)</f>
        <v>0</v>
      </c>
    </row>
    <row r="142" s="2" customFormat="1" ht="24.15" customHeight="1">
      <c r="A142" s="40"/>
      <c r="B142" s="41"/>
      <c r="C142" s="202" t="s">
        <v>174</v>
      </c>
      <c r="D142" s="202" t="s">
        <v>117</v>
      </c>
      <c r="E142" s="203" t="s">
        <v>175</v>
      </c>
      <c r="F142" s="204" t="s">
        <v>176</v>
      </c>
      <c r="G142" s="205" t="s">
        <v>177</v>
      </c>
      <c r="H142" s="206">
        <v>2</v>
      </c>
      <c r="I142" s="207"/>
      <c r="J142" s="208">
        <f>ROUND(I142*H142,2)</f>
        <v>0</v>
      </c>
      <c r="K142" s="204" t="s">
        <v>121</v>
      </c>
      <c r="L142" s="46"/>
      <c r="M142" s="209" t="s">
        <v>19</v>
      </c>
      <c r="N142" s="210" t="s">
        <v>43</v>
      </c>
      <c r="O142" s="86"/>
      <c r="P142" s="211">
        <f>O142*H142</f>
        <v>0</v>
      </c>
      <c r="Q142" s="211">
        <v>0.42368</v>
      </c>
      <c r="R142" s="211">
        <f>Q142*H142</f>
        <v>0.84736</v>
      </c>
      <c r="S142" s="211">
        <v>0</v>
      </c>
      <c r="T142" s="212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3" t="s">
        <v>122</v>
      </c>
      <c r="AT142" s="213" t="s">
        <v>117</v>
      </c>
      <c r="AU142" s="213" t="s">
        <v>82</v>
      </c>
      <c r="AY142" s="19" t="s">
        <v>115</v>
      </c>
      <c r="BE142" s="214">
        <f>IF(N142="základní",J142,0)</f>
        <v>0</v>
      </c>
      <c r="BF142" s="214">
        <f>IF(N142="snížená",J142,0)</f>
        <v>0</v>
      </c>
      <c r="BG142" s="214">
        <f>IF(N142="zákl. přenesená",J142,0)</f>
        <v>0</v>
      </c>
      <c r="BH142" s="214">
        <f>IF(N142="sníž. přenesená",J142,0)</f>
        <v>0</v>
      </c>
      <c r="BI142" s="214">
        <f>IF(N142="nulová",J142,0)</f>
        <v>0</v>
      </c>
      <c r="BJ142" s="19" t="s">
        <v>80</v>
      </c>
      <c r="BK142" s="214">
        <f>ROUND(I142*H142,2)</f>
        <v>0</v>
      </c>
      <c r="BL142" s="19" t="s">
        <v>122</v>
      </c>
      <c r="BM142" s="213" t="s">
        <v>178</v>
      </c>
    </row>
    <row r="143" s="13" customFormat="1">
      <c r="A143" s="13"/>
      <c r="B143" s="215"/>
      <c r="C143" s="216"/>
      <c r="D143" s="217" t="s">
        <v>124</v>
      </c>
      <c r="E143" s="218" t="s">
        <v>19</v>
      </c>
      <c r="F143" s="219" t="s">
        <v>165</v>
      </c>
      <c r="G143" s="216"/>
      <c r="H143" s="218" t="s">
        <v>19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25" t="s">
        <v>124</v>
      </c>
      <c r="AU143" s="225" t="s">
        <v>82</v>
      </c>
      <c r="AV143" s="13" t="s">
        <v>80</v>
      </c>
      <c r="AW143" s="13" t="s">
        <v>33</v>
      </c>
      <c r="AX143" s="13" t="s">
        <v>72</v>
      </c>
      <c r="AY143" s="225" t="s">
        <v>115</v>
      </c>
    </row>
    <row r="144" s="14" customFormat="1">
      <c r="A144" s="14"/>
      <c r="B144" s="226"/>
      <c r="C144" s="227"/>
      <c r="D144" s="217" t="s">
        <v>124</v>
      </c>
      <c r="E144" s="228" t="s">
        <v>19</v>
      </c>
      <c r="F144" s="229" t="s">
        <v>82</v>
      </c>
      <c r="G144" s="227"/>
      <c r="H144" s="230">
        <v>2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36" t="s">
        <v>124</v>
      </c>
      <c r="AU144" s="236" t="s">
        <v>82</v>
      </c>
      <c r="AV144" s="14" t="s">
        <v>82</v>
      </c>
      <c r="AW144" s="14" t="s">
        <v>33</v>
      </c>
      <c r="AX144" s="14" t="s">
        <v>80</v>
      </c>
      <c r="AY144" s="236" t="s">
        <v>115</v>
      </c>
    </row>
    <row r="145" s="2" customFormat="1" ht="37.8" customHeight="1">
      <c r="A145" s="40"/>
      <c r="B145" s="41"/>
      <c r="C145" s="202" t="s">
        <v>179</v>
      </c>
      <c r="D145" s="202" t="s">
        <v>117</v>
      </c>
      <c r="E145" s="203" t="s">
        <v>180</v>
      </c>
      <c r="F145" s="204" t="s">
        <v>181</v>
      </c>
      <c r="G145" s="205" t="s">
        <v>177</v>
      </c>
      <c r="H145" s="206">
        <v>1</v>
      </c>
      <c r="I145" s="207"/>
      <c r="J145" s="208">
        <f>ROUND(I145*H145,2)</f>
        <v>0</v>
      </c>
      <c r="K145" s="204" t="s">
        <v>121</v>
      </c>
      <c r="L145" s="46"/>
      <c r="M145" s="209" t="s">
        <v>19</v>
      </c>
      <c r="N145" s="210" t="s">
        <v>43</v>
      </c>
      <c r="O145" s="86"/>
      <c r="P145" s="211">
        <f>O145*H145</f>
        <v>0</v>
      </c>
      <c r="Q145" s="211">
        <v>0.31108000000000002</v>
      </c>
      <c r="R145" s="211">
        <f>Q145*H145</f>
        <v>0.31108000000000002</v>
      </c>
      <c r="S145" s="211">
        <v>0</v>
      </c>
      <c r="T145" s="212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3" t="s">
        <v>122</v>
      </c>
      <c r="AT145" s="213" t="s">
        <v>117</v>
      </c>
      <c r="AU145" s="213" t="s">
        <v>82</v>
      </c>
      <c r="AY145" s="19" t="s">
        <v>115</v>
      </c>
      <c r="BE145" s="214">
        <f>IF(N145="základní",J145,0)</f>
        <v>0</v>
      </c>
      <c r="BF145" s="214">
        <f>IF(N145="snížená",J145,0)</f>
        <v>0</v>
      </c>
      <c r="BG145" s="214">
        <f>IF(N145="zákl. přenesená",J145,0)</f>
        <v>0</v>
      </c>
      <c r="BH145" s="214">
        <f>IF(N145="sníž. přenesená",J145,0)</f>
        <v>0</v>
      </c>
      <c r="BI145" s="214">
        <f>IF(N145="nulová",J145,0)</f>
        <v>0</v>
      </c>
      <c r="BJ145" s="19" t="s">
        <v>80</v>
      </c>
      <c r="BK145" s="214">
        <f>ROUND(I145*H145,2)</f>
        <v>0</v>
      </c>
      <c r="BL145" s="19" t="s">
        <v>122</v>
      </c>
      <c r="BM145" s="213" t="s">
        <v>182</v>
      </c>
    </row>
    <row r="146" s="13" customFormat="1">
      <c r="A146" s="13"/>
      <c r="B146" s="215"/>
      <c r="C146" s="216"/>
      <c r="D146" s="217" t="s">
        <v>124</v>
      </c>
      <c r="E146" s="218" t="s">
        <v>19</v>
      </c>
      <c r="F146" s="219" t="s">
        <v>165</v>
      </c>
      <c r="G146" s="216"/>
      <c r="H146" s="218" t="s">
        <v>19</v>
      </c>
      <c r="I146" s="220"/>
      <c r="J146" s="216"/>
      <c r="K146" s="216"/>
      <c r="L146" s="221"/>
      <c r="M146" s="222"/>
      <c r="N146" s="223"/>
      <c r="O146" s="223"/>
      <c r="P146" s="223"/>
      <c r="Q146" s="223"/>
      <c r="R146" s="223"/>
      <c r="S146" s="223"/>
      <c r="T146" s="22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25" t="s">
        <v>124</v>
      </c>
      <c r="AU146" s="225" t="s">
        <v>82</v>
      </c>
      <c r="AV146" s="13" t="s">
        <v>80</v>
      </c>
      <c r="AW146" s="13" t="s">
        <v>33</v>
      </c>
      <c r="AX146" s="13" t="s">
        <v>72</v>
      </c>
      <c r="AY146" s="225" t="s">
        <v>115</v>
      </c>
    </row>
    <row r="147" s="14" customFormat="1">
      <c r="A147" s="14"/>
      <c r="B147" s="226"/>
      <c r="C147" s="227"/>
      <c r="D147" s="217" t="s">
        <v>124</v>
      </c>
      <c r="E147" s="228" t="s">
        <v>19</v>
      </c>
      <c r="F147" s="229" t="s">
        <v>80</v>
      </c>
      <c r="G147" s="227"/>
      <c r="H147" s="230">
        <v>1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36" t="s">
        <v>124</v>
      </c>
      <c r="AU147" s="236" t="s">
        <v>82</v>
      </c>
      <c r="AV147" s="14" t="s">
        <v>82</v>
      </c>
      <c r="AW147" s="14" t="s">
        <v>33</v>
      </c>
      <c r="AX147" s="14" t="s">
        <v>80</v>
      </c>
      <c r="AY147" s="236" t="s">
        <v>115</v>
      </c>
    </row>
    <row r="148" s="12" customFormat="1" ht="22.8" customHeight="1">
      <c r="A148" s="12"/>
      <c r="B148" s="186"/>
      <c r="C148" s="187"/>
      <c r="D148" s="188" t="s">
        <v>71</v>
      </c>
      <c r="E148" s="200" t="s">
        <v>183</v>
      </c>
      <c r="F148" s="200" t="s">
        <v>184</v>
      </c>
      <c r="G148" s="187"/>
      <c r="H148" s="187"/>
      <c r="I148" s="190"/>
      <c r="J148" s="201">
        <f>BK148</f>
        <v>0</v>
      </c>
      <c r="K148" s="187"/>
      <c r="L148" s="192"/>
      <c r="M148" s="193"/>
      <c r="N148" s="194"/>
      <c r="O148" s="194"/>
      <c r="P148" s="195">
        <f>SUM(P149:P202)</f>
        <v>0</v>
      </c>
      <c r="Q148" s="194"/>
      <c r="R148" s="195">
        <f>SUM(R149:R202)</f>
        <v>3.0852750000000002</v>
      </c>
      <c r="S148" s="194"/>
      <c r="T148" s="196">
        <f>SUM(T149:T202)</f>
        <v>144.27199999999999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97" t="s">
        <v>80</v>
      </c>
      <c r="AT148" s="198" t="s">
        <v>71</v>
      </c>
      <c r="AU148" s="198" t="s">
        <v>80</v>
      </c>
      <c r="AY148" s="197" t="s">
        <v>115</v>
      </c>
      <c r="BK148" s="199">
        <f>SUM(BK149:BK202)</f>
        <v>0</v>
      </c>
    </row>
    <row r="149" s="2" customFormat="1" ht="37.8" customHeight="1">
      <c r="A149" s="40"/>
      <c r="B149" s="41"/>
      <c r="C149" s="202" t="s">
        <v>172</v>
      </c>
      <c r="D149" s="202" t="s">
        <v>117</v>
      </c>
      <c r="E149" s="203" t="s">
        <v>185</v>
      </c>
      <c r="F149" s="204" t="s">
        <v>186</v>
      </c>
      <c r="G149" s="205" t="s">
        <v>177</v>
      </c>
      <c r="H149" s="206">
        <v>4</v>
      </c>
      <c r="I149" s="207"/>
      <c r="J149" s="208">
        <f>ROUND(I149*H149,2)</f>
        <v>0</v>
      </c>
      <c r="K149" s="204" t="s">
        <v>121</v>
      </c>
      <c r="L149" s="46"/>
      <c r="M149" s="209" t="s">
        <v>19</v>
      </c>
      <c r="N149" s="210" t="s">
        <v>43</v>
      </c>
      <c r="O149" s="86"/>
      <c r="P149" s="211">
        <f>O149*H149</f>
        <v>0</v>
      </c>
      <c r="Q149" s="211">
        <v>0</v>
      </c>
      <c r="R149" s="211">
        <f>Q149*H149</f>
        <v>0</v>
      </c>
      <c r="S149" s="211">
        <v>0</v>
      </c>
      <c r="T149" s="212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3" t="s">
        <v>122</v>
      </c>
      <c r="AT149" s="213" t="s">
        <v>117</v>
      </c>
      <c r="AU149" s="213" t="s">
        <v>82</v>
      </c>
      <c r="AY149" s="19" t="s">
        <v>115</v>
      </c>
      <c r="BE149" s="214">
        <f>IF(N149="základní",J149,0)</f>
        <v>0</v>
      </c>
      <c r="BF149" s="214">
        <f>IF(N149="snížená",J149,0)</f>
        <v>0</v>
      </c>
      <c r="BG149" s="214">
        <f>IF(N149="zákl. přenesená",J149,0)</f>
        <v>0</v>
      </c>
      <c r="BH149" s="214">
        <f>IF(N149="sníž. přenesená",J149,0)</f>
        <v>0</v>
      </c>
      <c r="BI149" s="214">
        <f>IF(N149="nulová",J149,0)</f>
        <v>0</v>
      </c>
      <c r="BJ149" s="19" t="s">
        <v>80</v>
      </c>
      <c r="BK149" s="214">
        <f>ROUND(I149*H149,2)</f>
        <v>0</v>
      </c>
      <c r="BL149" s="19" t="s">
        <v>122</v>
      </c>
      <c r="BM149" s="213" t="s">
        <v>187</v>
      </c>
    </row>
    <row r="150" s="2" customFormat="1" ht="37.8" customHeight="1">
      <c r="A150" s="40"/>
      <c r="B150" s="41"/>
      <c r="C150" s="202" t="s">
        <v>183</v>
      </c>
      <c r="D150" s="202" t="s">
        <v>117</v>
      </c>
      <c r="E150" s="203" t="s">
        <v>188</v>
      </c>
      <c r="F150" s="204" t="s">
        <v>189</v>
      </c>
      <c r="G150" s="205" t="s">
        <v>177</v>
      </c>
      <c r="H150" s="206">
        <v>56</v>
      </c>
      <c r="I150" s="207"/>
      <c r="J150" s="208">
        <f>ROUND(I150*H150,2)</f>
        <v>0</v>
      </c>
      <c r="K150" s="204" t="s">
        <v>121</v>
      </c>
      <c r="L150" s="46"/>
      <c r="M150" s="209" t="s">
        <v>19</v>
      </c>
      <c r="N150" s="210" t="s">
        <v>43</v>
      </c>
      <c r="O150" s="86"/>
      <c r="P150" s="211">
        <f>O150*H150</f>
        <v>0</v>
      </c>
      <c r="Q150" s="211">
        <v>0</v>
      </c>
      <c r="R150" s="211">
        <f>Q150*H150</f>
        <v>0</v>
      </c>
      <c r="S150" s="211">
        <v>0</v>
      </c>
      <c r="T150" s="212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3" t="s">
        <v>122</v>
      </c>
      <c r="AT150" s="213" t="s">
        <v>117</v>
      </c>
      <c r="AU150" s="213" t="s">
        <v>82</v>
      </c>
      <c r="AY150" s="19" t="s">
        <v>115</v>
      </c>
      <c r="BE150" s="214">
        <f>IF(N150="základní",J150,0)</f>
        <v>0</v>
      </c>
      <c r="BF150" s="214">
        <f>IF(N150="snížená",J150,0)</f>
        <v>0</v>
      </c>
      <c r="BG150" s="214">
        <f>IF(N150="zákl. přenesená",J150,0)</f>
        <v>0</v>
      </c>
      <c r="BH150" s="214">
        <f>IF(N150="sníž. přenesená",J150,0)</f>
        <v>0</v>
      </c>
      <c r="BI150" s="214">
        <f>IF(N150="nulová",J150,0)</f>
        <v>0</v>
      </c>
      <c r="BJ150" s="19" t="s">
        <v>80</v>
      </c>
      <c r="BK150" s="214">
        <f>ROUND(I150*H150,2)</f>
        <v>0</v>
      </c>
      <c r="BL150" s="19" t="s">
        <v>122</v>
      </c>
      <c r="BM150" s="213" t="s">
        <v>190</v>
      </c>
    </row>
    <row r="151" s="14" customFormat="1">
      <c r="A151" s="14"/>
      <c r="B151" s="226"/>
      <c r="C151" s="227"/>
      <c r="D151" s="217" t="s">
        <v>124</v>
      </c>
      <c r="E151" s="228" t="s">
        <v>19</v>
      </c>
      <c r="F151" s="229" t="s">
        <v>191</v>
      </c>
      <c r="G151" s="227"/>
      <c r="H151" s="230">
        <v>56</v>
      </c>
      <c r="I151" s="231"/>
      <c r="J151" s="227"/>
      <c r="K151" s="227"/>
      <c r="L151" s="232"/>
      <c r="M151" s="233"/>
      <c r="N151" s="234"/>
      <c r="O151" s="234"/>
      <c r="P151" s="234"/>
      <c r="Q151" s="234"/>
      <c r="R151" s="234"/>
      <c r="S151" s="234"/>
      <c r="T151" s="23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36" t="s">
        <v>124</v>
      </c>
      <c r="AU151" s="236" t="s">
        <v>82</v>
      </c>
      <c r="AV151" s="14" t="s">
        <v>82</v>
      </c>
      <c r="AW151" s="14" t="s">
        <v>33</v>
      </c>
      <c r="AX151" s="14" t="s">
        <v>80</v>
      </c>
      <c r="AY151" s="236" t="s">
        <v>115</v>
      </c>
    </row>
    <row r="152" s="2" customFormat="1" ht="37.8" customHeight="1">
      <c r="A152" s="40"/>
      <c r="B152" s="41"/>
      <c r="C152" s="202" t="s">
        <v>192</v>
      </c>
      <c r="D152" s="202" t="s">
        <v>117</v>
      </c>
      <c r="E152" s="203" t="s">
        <v>193</v>
      </c>
      <c r="F152" s="204" t="s">
        <v>194</v>
      </c>
      <c r="G152" s="205" t="s">
        <v>195</v>
      </c>
      <c r="H152" s="206">
        <v>24</v>
      </c>
      <c r="I152" s="207"/>
      <c r="J152" s="208">
        <f>ROUND(I152*H152,2)</f>
        <v>0</v>
      </c>
      <c r="K152" s="204" t="s">
        <v>121</v>
      </c>
      <c r="L152" s="46"/>
      <c r="M152" s="209" t="s">
        <v>19</v>
      </c>
      <c r="N152" s="210" t="s">
        <v>43</v>
      </c>
      <c r="O152" s="86"/>
      <c r="P152" s="211">
        <f>O152*H152</f>
        <v>0</v>
      </c>
      <c r="Q152" s="211">
        <v>0</v>
      </c>
      <c r="R152" s="211">
        <f>Q152*H152</f>
        <v>0</v>
      </c>
      <c r="S152" s="211">
        <v>0</v>
      </c>
      <c r="T152" s="212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3" t="s">
        <v>122</v>
      </c>
      <c r="AT152" s="213" t="s">
        <v>117</v>
      </c>
      <c r="AU152" s="213" t="s">
        <v>82</v>
      </c>
      <c r="AY152" s="19" t="s">
        <v>115</v>
      </c>
      <c r="BE152" s="214">
        <f>IF(N152="základní",J152,0)</f>
        <v>0</v>
      </c>
      <c r="BF152" s="214">
        <f>IF(N152="snížená",J152,0)</f>
        <v>0</v>
      </c>
      <c r="BG152" s="214">
        <f>IF(N152="zákl. přenesená",J152,0)</f>
        <v>0</v>
      </c>
      <c r="BH152" s="214">
        <f>IF(N152="sníž. přenesená",J152,0)</f>
        <v>0</v>
      </c>
      <c r="BI152" s="214">
        <f>IF(N152="nulová",J152,0)</f>
        <v>0</v>
      </c>
      <c r="BJ152" s="19" t="s">
        <v>80</v>
      </c>
      <c r="BK152" s="214">
        <f>ROUND(I152*H152,2)</f>
        <v>0</v>
      </c>
      <c r="BL152" s="19" t="s">
        <v>122</v>
      </c>
      <c r="BM152" s="213" t="s">
        <v>196</v>
      </c>
    </row>
    <row r="153" s="2" customFormat="1" ht="49.05" customHeight="1">
      <c r="A153" s="40"/>
      <c r="B153" s="41"/>
      <c r="C153" s="202" t="s">
        <v>197</v>
      </c>
      <c r="D153" s="202" t="s">
        <v>117</v>
      </c>
      <c r="E153" s="203" t="s">
        <v>198</v>
      </c>
      <c r="F153" s="204" t="s">
        <v>199</v>
      </c>
      <c r="G153" s="205" t="s">
        <v>195</v>
      </c>
      <c r="H153" s="206">
        <v>24</v>
      </c>
      <c r="I153" s="207"/>
      <c r="J153" s="208">
        <f>ROUND(I153*H153,2)</f>
        <v>0</v>
      </c>
      <c r="K153" s="204" t="s">
        <v>121</v>
      </c>
      <c r="L153" s="46"/>
      <c r="M153" s="209" t="s">
        <v>19</v>
      </c>
      <c r="N153" s="210" t="s">
        <v>43</v>
      </c>
      <c r="O153" s="86"/>
      <c r="P153" s="211">
        <f>O153*H153</f>
        <v>0</v>
      </c>
      <c r="Q153" s="211">
        <v>0.00059999999999999995</v>
      </c>
      <c r="R153" s="211">
        <f>Q153*H153</f>
        <v>0.0144</v>
      </c>
      <c r="S153" s="211">
        <v>0</v>
      </c>
      <c r="T153" s="212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3" t="s">
        <v>122</v>
      </c>
      <c r="AT153" s="213" t="s">
        <v>117</v>
      </c>
      <c r="AU153" s="213" t="s">
        <v>82</v>
      </c>
      <c r="AY153" s="19" t="s">
        <v>115</v>
      </c>
      <c r="BE153" s="214">
        <f>IF(N153="základní",J153,0)</f>
        <v>0</v>
      </c>
      <c r="BF153" s="214">
        <f>IF(N153="snížená",J153,0)</f>
        <v>0</v>
      </c>
      <c r="BG153" s="214">
        <f>IF(N153="zákl. přenesená",J153,0)</f>
        <v>0</v>
      </c>
      <c r="BH153" s="214">
        <f>IF(N153="sníž. přenesená",J153,0)</f>
        <v>0</v>
      </c>
      <c r="BI153" s="214">
        <f>IF(N153="nulová",J153,0)</f>
        <v>0</v>
      </c>
      <c r="BJ153" s="19" t="s">
        <v>80</v>
      </c>
      <c r="BK153" s="214">
        <f>ROUND(I153*H153,2)</f>
        <v>0</v>
      </c>
      <c r="BL153" s="19" t="s">
        <v>122</v>
      </c>
      <c r="BM153" s="213" t="s">
        <v>200</v>
      </c>
    </row>
    <row r="154" s="2" customFormat="1" ht="24.15" customHeight="1">
      <c r="A154" s="40"/>
      <c r="B154" s="41"/>
      <c r="C154" s="202" t="s">
        <v>201</v>
      </c>
      <c r="D154" s="202" t="s">
        <v>117</v>
      </c>
      <c r="E154" s="203" t="s">
        <v>202</v>
      </c>
      <c r="F154" s="204" t="s">
        <v>203</v>
      </c>
      <c r="G154" s="205" t="s">
        <v>195</v>
      </c>
      <c r="H154" s="206">
        <v>24</v>
      </c>
      <c r="I154" s="207"/>
      <c r="J154" s="208">
        <f>ROUND(I154*H154,2)</f>
        <v>0</v>
      </c>
      <c r="K154" s="204" t="s">
        <v>121</v>
      </c>
      <c r="L154" s="46"/>
      <c r="M154" s="209" t="s">
        <v>19</v>
      </c>
      <c r="N154" s="210" t="s">
        <v>43</v>
      </c>
      <c r="O154" s="86"/>
      <c r="P154" s="211">
        <f>O154*H154</f>
        <v>0</v>
      </c>
      <c r="Q154" s="211">
        <v>0</v>
      </c>
      <c r="R154" s="211">
        <f>Q154*H154</f>
        <v>0</v>
      </c>
      <c r="S154" s="211">
        <v>0</v>
      </c>
      <c r="T154" s="212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3" t="s">
        <v>122</v>
      </c>
      <c r="AT154" s="213" t="s">
        <v>117</v>
      </c>
      <c r="AU154" s="213" t="s">
        <v>82</v>
      </c>
      <c r="AY154" s="19" t="s">
        <v>115</v>
      </c>
      <c r="BE154" s="214">
        <f>IF(N154="základní",J154,0)</f>
        <v>0</v>
      </c>
      <c r="BF154" s="214">
        <f>IF(N154="snížená",J154,0)</f>
        <v>0</v>
      </c>
      <c r="BG154" s="214">
        <f>IF(N154="zákl. přenesená",J154,0)</f>
        <v>0</v>
      </c>
      <c r="BH154" s="214">
        <f>IF(N154="sníž. přenesená",J154,0)</f>
        <v>0</v>
      </c>
      <c r="BI154" s="214">
        <f>IF(N154="nulová",J154,0)</f>
        <v>0</v>
      </c>
      <c r="BJ154" s="19" t="s">
        <v>80</v>
      </c>
      <c r="BK154" s="214">
        <f>ROUND(I154*H154,2)</f>
        <v>0</v>
      </c>
      <c r="BL154" s="19" t="s">
        <v>122</v>
      </c>
      <c r="BM154" s="213" t="s">
        <v>204</v>
      </c>
    </row>
    <row r="155" s="13" customFormat="1">
      <c r="A155" s="13"/>
      <c r="B155" s="215"/>
      <c r="C155" s="216"/>
      <c r="D155" s="217" t="s">
        <v>124</v>
      </c>
      <c r="E155" s="218" t="s">
        <v>19</v>
      </c>
      <c r="F155" s="219" t="s">
        <v>170</v>
      </c>
      <c r="G155" s="216"/>
      <c r="H155" s="218" t="s">
        <v>19</v>
      </c>
      <c r="I155" s="220"/>
      <c r="J155" s="216"/>
      <c r="K155" s="216"/>
      <c r="L155" s="221"/>
      <c r="M155" s="222"/>
      <c r="N155" s="223"/>
      <c r="O155" s="223"/>
      <c r="P155" s="223"/>
      <c r="Q155" s="223"/>
      <c r="R155" s="223"/>
      <c r="S155" s="223"/>
      <c r="T155" s="22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25" t="s">
        <v>124</v>
      </c>
      <c r="AU155" s="225" t="s">
        <v>82</v>
      </c>
      <c r="AV155" s="13" t="s">
        <v>80</v>
      </c>
      <c r="AW155" s="13" t="s">
        <v>33</v>
      </c>
      <c r="AX155" s="13" t="s">
        <v>72</v>
      </c>
      <c r="AY155" s="225" t="s">
        <v>115</v>
      </c>
    </row>
    <row r="156" s="13" customFormat="1">
      <c r="A156" s="13"/>
      <c r="B156" s="215"/>
      <c r="C156" s="216"/>
      <c r="D156" s="217" t="s">
        <v>124</v>
      </c>
      <c r="E156" s="218" t="s">
        <v>19</v>
      </c>
      <c r="F156" s="219" t="s">
        <v>141</v>
      </c>
      <c r="G156" s="216"/>
      <c r="H156" s="218" t="s">
        <v>19</v>
      </c>
      <c r="I156" s="220"/>
      <c r="J156" s="216"/>
      <c r="K156" s="216"/>
      <c r="L156" s="221"/>
      <c r="M156" s="222"/>
      <c r="N156" s="223"/>
      <c r="O156" s="223"/>
      <c r="P156" s="223"/>
      <c r="Q156" s="223"/>
      <c r="R156" s="223"/>
      <c r="S156" s="223"/>
      <c r="T156" s="22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25" t="s">
        <v>124</v>
      </c>
      <c r="AU156" s="225" t="s">
        <v>82</v>
      </c>
      <c r="AV156" s="13" t="s">
        <v>80</v>
      </c>
      <c r="AW156" s="13" t="s">
        <v>33</v>
      </c>
      <c r="AX156" s="13" t="s">
        <v>72</v>
      </c>
      <c r="AY156" s="225" t="s">
        <v>115</v>
      </c>
    </row>
    <row r="157" s="14" customFormat="1">
      <c r="A157" s="14"/>
      <c r="B157" s="226"/>
      <c r="C157" s="227"/>
      <c r="D157" s="217" t="s">
        <v>124</v>
      </c>
      <c r="E157" s="228" t="s">
        <v>19</v>
      </c>
      <c r="F157" s="229" t="s">
        <v>205</v>
      </c>
      <c r="G157" s="227"/>
      <c r="H157" s="230">
        <v>9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36" t="s">
        <v>124</v>
      </c>
      <c r="AU157" s="236" t="s">
        <v>82</v>
      </c>
      <c r="AV157" s="14" t="s">
        <v>82</v>
      </c>
      <c r="AW157" s="14" t="s">
        <v>33</v>
      </c>
      <c r="AX157" s="14" t="s">
        <v>72</v>
      </c>
      <c r="AY157" s="236" t="s">
        <v>115</v>
      </c>
    </row>
    <row r="158" s="13" customFormat="1">
      <c r="A158" s="13"/>
      <c r="B158" s="215"/>
      <c r="C158" s="216"/>
      <c r="D158" s="217" t="s">
        <v>124</v>
      </c>
      <c r="E158" s="218" t="s">
        <v>19</v>
      </c>
      <c r="F158" s="219" t="s">
        <v>165</v>
      </c>
      <c r="G158" s="216"/>
      <c r="H158" s="218" t="s">
        <v>19</v>
      </c>
      <c r="I158" s="220"/>
      <c r="J158" s="216"/>
      <c r="K158" s="216"/>
      <c r="L158" s="221"/>
      <c r="M158" s="222"/>
      <c r="N158" s="223"/>
      <c r="O158" s="223"/>
      <c r="P158" s="223"/>
      <c r="Q158" s="223"/>
      <c r="R158" s="223"/>
      <c r="S158" s="223"/>
      <c r="T158" s="22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25" t="s">
        <v>124</v>
      </c>
      <c r="AU158" s="225" t="s">
        <v>82</v>
      </c>
      <c r="AV158" s="13" t="s">
        <v>80</v>
      </c>
      <c r="AW158" s="13" t="s">
        <v>33</v>
      </c>
      <c r="AX158" s="13" t="s">
        <v>72</v>
      </c>
      <c r="AY158" s="225" t="s">
        <v>115</v>
      </c>
    </row>
    <row r="159" s="14" customFormat="1">
      <c r="A159" s="14"/>
      <c r="B159" s="226"/>
      <c r="C159" s="227"/>
      <c r="D159" s="217" t="s">
        <v>124</v>
      </c>
      <c r="E159" s="228" t="s">
        <v>19</v>
      </c>
      <c r="F159" s="229" t="s">
        <v>206</v>
      </c>
      <c r="G159" s="227"/>
      <c r="H159" s="230">
        <v>9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36" t="s">
        <v>124</v>
      </c>
      <c r="AU159" s="236" t="s">
        <v>82</v>
      </c>
      <c r="AV159" s="14" t="s">
        <v>82</v>
      </c>
      <c r="AW159" s="14" t="s">
        <v>33</v>
      </c>
      <c r="AX159" s="14" t="s">
        <v>72</v>
      </c>
      <c r="AY159" s="236" t="s">
        <v>115</v>
      </c>
    </row>
    <row r="160" s="13" customFormat="1">
      <c r="A160" s="13"/>
      <c r="B160" s="215"/>
      <c r="C160" s="216"/>
      <c r="D160" s="217" t="s">
        <v>124</v>
      </c>
      <c r="E160" s="218" t="s">
        <v>19</v>
      </c>
      <c r="F160" s="219" t="s">
        <v>146</v>
      </c>
      <c r="G160" s="216"/>
      <c r="H160" s="218" t="s">
        <v>19</v>
      </c>
      <c r="I160" s="220"/>
      <c r="J160" s="216"/>
      <c r="K160" s="216"/>
      <c r="L160" s="221"/>
      <c r="M160" s="222"/>
      <c r="N160" s="223"/>
      <c r="O160" s="223"/>
      <c r="P160" s="223"/>
      <c r="Q160" s="223"/>
      <c r="R160" s="223"/>
      <c r="S160" s="223"/>
      <c r="T160" s="22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25" t="s">
        <v>124</v>
      </c>
      <c r="AU160" s="225" t="s">
        <v>82</v>
      </c>
      <c r="AV160" s="13" t="s">
        <v>80</v>
      </c>
      <c r="AW160" s="13" t="s">
        <v>33</v>
      </c>
      <c r="AX160" s="13" t="s">
        <v>72</v>
      </c>
      <c r="AY160" s="225" t="s">
        <v>115</v>
      </c>
    </row>
    <row r="161" s="14" customFormat="1">
      <c r="A161" s="14"/>
      <c r="B161" s="226"/>
      <c r="C161" s="227"/>
      <c r="D161" s="217" t="s">
        <v>124</v>
      </c>
      <c r="E161" s="228" t="s">
        <v>19</v>
      </c>
      <c r="F161" s="229" t="s">
        <v>174</v>
      </c>
      <c r="G161" s="227"/>
      <c r="H161" s="230">
        <v>6</v>
      </c>
      <c r="I161" s="231"/>
      <c r="J161" s="227"/>
      <c r="K161" s="227"/>
      <c r="L161" s="232"/>
      <c r="M161" s="233"/>
      <c r="N161" s="234"/>
      <c r="O161" s="234"/>
      <c r="P161" s="234"/>
      <c r="Q161" s="234"/>
      <c r="R161" s="234"/>
      <c r="S161" s="234"/>
      <c r="T161" s="23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36" t="s">
        <v>124</v>
      </c>
      <c r="AU161" s="236" t="s">
        <v>82</v>
      </c>
      <c r="AV161" s="14" t="s">
        <v>82</v>
      </c>
      <c r="AW161" s="14" t="s">
        <v>33</v>
      </c>
      <c r="AX161" s="14" t="s">
        <v>72</v>
      </c>
      <c r="AY161" s="236" t="s">
        <v>115</v>
      </c>
    </row>
    <row r="162" s="15" customFormat="1">
      <c r="A162" s="15"/>
      <c r="B162" s="237"/>
      <c r="C162" s="238"/>
      <c r="D162" s="217" t="s">
        <v>124</v>
      </c>
      <c r="E162" s="239" t="s">
        <v>19</v>
      </c>
      <c r="F162" s="240" t="s">
        <v>134</v>
      </c>
      <c r="G162" s="238"/>
      <c r="H162" s="241">
        <v>24</v>
      </c>
      <c r="I162" s="242"/>
      <c r="J162" s="238"/>
      <c r="K162" s="238"/>
      <c r="L162" s="243"/>
      <c r="M162" s="244"/>
      <c r="N162" s="245"/>
      <c r="O162" s="245"/>
      <c r="P162" s="245"/>
      <c r="Q162" s="245"/>
      <c r="R162" s="245"/>
      <c r="S162" s="245"/>
      <c r="T162" s="246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47" t="s">
        <v>124</v>
      </c>
      <c r="AU162" s="247" t="s">
        <v>82</v>
      </c>
      <c r="AV162" s="15" t="s">
        <v>122</v>
      </c>
      <c r="AW162" s="15" t="s">
        <v>33</v>
      </c>
      <c r="AX162" s="15" t="s">
        <v>80</v>
      </c>
      <c r="AY162" s="247" t="s">
        <v>115</v>
      </c>
    </row>
    <row r="163" s="2" customFormat="1" ht="37.8" customHeight="1">
      <c r="A163" s="40"/>
      <c r="B163" s="41"/>
      <c r="C163" s="202" t="s">
        <v>207</v>
      </c>
      <c r="D163" s="202" t="s">
        <v>117</v>
      </c>
      <c r="E163" s="203" t="s">
        <v>208</v>
      </c>
      <c r="F163" s="204" t="s">
        <v>209</v>
      </c>
      <c r="G163" s="205" t="s">
        <v>195</v>
      </c>
      <c r="H163" s="206">
        <v>12.5</v>
      </c>
      <c r="I163" s="207"/>
      <c r="J163" s="208">
        <f>ROUND(I163*H163,2)</f>
        <v>0</v>
      </c>
      <c r="K163" s="204" t="s">
        <v>121</v>
      </c>
      <c r="L163" s="46"/>
      <c r="M163" s="209" t="s">
        <v>19</v>
      </c>
      <c r="N163" s="210" t="s">
        <v>43</v>
      </c>
      <c r="O163" s="86"/>
      <c r="P163" s="211">
        <f>O163*H163</f>
        <v>0</v>
      </c>
      <c r="Q163" s="211">
        <v>0.24567</v>
      </c>
      <c r="R163" s="211">
        <f>Q163*H163</f>
        <v>3.070875</v>
      </c>
      <c r="S163" s="211">
        <v>0</v>
      </c>
      <c r="T163" s="212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3" t="s">
        <v>122</v>
      </c>
      <c r="AT163" s="213" t="s">
        <v>117</v>
      </c>
      <c r="AU163" s="213" t="s">
        <v>82</v>
      </c>
      <c r="AY163" s="19" t="s">
        <v>115</v>
      </c>
      <c r="BE163" s="214">
        <f>IF(N163="základní",J163,0)</f>
        <v>0</v>
      </c>
      <c r="BF163" s="214">
        <f>IF(N163="snížená",J163,0)</f>
        <v>0</v>
      </c>
      <c r="BG163" s="214">
        <f>IF(N163="zákl. přenesená",J163,0)</f>
        <v>0</v>
      </c>
      <c r="BH163" s="214">
        <f>IF(N163="sníž. přenesená",J163,0)</f>
        <v>0</v>
      </c>
      <c r="BI163" s="214">
        <f>IF(N163="nulová",J163,0)</f>
        <v>0</v>
      </c>
      <c r="BJ163" s="19" t="s">
        <v>80</v>
      </c>
      <c r="BK163" s="214">
        <f>ROUND(I163*H163,2)</f>
        <v>0</v>
      </c>
      <c r="BL163" s="19" t="s">
        <v>122</v>
      </c>
      <c r="BM163" s="213" t="s">
        <v>210</v>
      </c>
    </row>
    <row r="164" s="13" customFormat="1">
      <c r="A164" s="13"/>
      <c r="B164" s="215"/>
      <c r="C164" s="216"/>
      <c r="D164" s="217" t="s">
        <v>124</v>
      </c>
      <c r="E164" s="218" t="s">
        <v>19</v>
      </c>
      <c r="F164" s="219" t="s">
        <v>165</v>
      </c>
      <c r="G164" s="216"/>
      <c r="H164" s="218" t="s">
        <v>19</v>
      </c>
      <c r="I164" s="220"/>
      <c r="J164" s="216"/>
      <c r="K164" s="216"/>
      <c r="L164" s="221"/>
      <c r="M164" s="222"/>
      <c r="N164" s="223"/>
      <c r="O164" s="223"/>
      <c r="P164" s="223"/>
      <c r="Q164" s="223"/>
      <c r="R164" s="223"/>
      <c r="S164" s="223"/>
      <c r="T164" s="22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25" t="s">
        <v>124</v>
      </c>
      <c r="AU164" s="225" t="s">
        <v>82</v>
      </c>
      <c r="AV164" s="13" t="s">
        <v>80</v>
      </c>
      <c r="AW164" s="13" t="s">
        <v>33</v>
      </c>
      <c r="AX164" s="13" t="s">
        <v>72</v>
      </c>
      <c r="AY164" s="225" t="s">
        <v>115</v>
      </c>
    </row>
    <row r="165" s="14" customFormat="1">
      <c r="A165" s="14"/>
      <c r="B165" s="226"/>
      <c r="C165" s="227"/>
      <c r="D165" s="217" t="s">
        <v>124</v>
      </c>
      <c r="E165" s="228" t="s">
        <v>19</v>
      </c>
      <c r="F165" s="229" t="s">
        <v>211</v>
      </c>
      <c r="G165" s="227"/>
      <c r="H165" s="230">
        <v>3.5</v>
      </c>
      <c r="I165" s="231"/>
      <c r="J165" s="227"/>
      <c r="K165" s="227"/>
      <c r="L165" s="232"/>
      <c r="M165" s="233"/>
      <c r="N165" s="234"/>
      <c r="O165" s="234"/>
      <c r="P165" s="234"/>
      <c r="Q165" s="234"/>
      <c r="R165" s="234"/>
      <c r="S165" s="234"/>
      <c r="T165" s="23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36" t="s">
        <v>124</v>
      </c>
      <c r="AU165" s="236" t="s">
        <v>82</v>
      </c>
      <c r="AV165" s="14" t="s">
        <v>82</v>
      </c>
      <c r="AW165" s="14" t="s">
        <v>33</v>
      </c>
      <c r="AX165" s="14" t="s">
        <v>72</v>
      </c>
      <c r="AY165" s="236" t="s">
        <v>115</v>
      </c>
    </row>
    <row r="166" s="13" customFormat="1">
      <c r="A166" s="13"/>
      <c r="B166" s="215"/>
      <c r="C166" s="216"/>
      <c r="D166" s="217" t="s">
        <v>124</v>
      </c>
      <c r="E166" s="218" t="s">
        <v>19</v>
      </c>
      <c r="F166" s="219" t="s">
        <v>146</v>
      </c>
      <c r="G166" s="216"/>
      <c r="H166" s="218" t="s">
        <v>19</v>
      </c>
      <c r="I166" s="220"/>
      <c r="J166" s="216"/>
      <c r="K166" s="216"/>
      <c r="L166" s="221"/>
      <c r="M166" s="222"/>
      <c r="N166" s="223"/>
      <c r="O166" s="223"/>
      <c r="P166" s="223"/>
      <c r="Q166" s="223"/>
      <c r="R166" s="223"/>
      <c r="S166" s="223"/>
      <c r="T166" s="22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25" t="s">
        <v>124</v>
      </c>
      <c r="AU166" s="225" t="s">
        <v>82</v>
      </c>
      <c r="AV166" s="13" t="s">
        <v>80</v>
      </c>
      <c r="AW166" s="13" t="s">
        <v>33</v>
      </c>
      <c r="AX166" s="13" t="s">
        <v>72</v>
      </c>
      <c r="AY166" s="225" t="s">
        <v>115</v>
      </c>
    </row>
    <row r="167" s="14" customFormat="1">
      <c r="A167" s="14"/>
      <c r="B167" s="226"/>
      <c r="C167" s="227"/>
      <c r="D167" s="217" t="s">
        <v>124</v>
      </c>
      <c r="E167" s="228" t="s">
        <v>19</v>
      </c>
      <c r="F167" s="229" t="s">
        <v>212</v>
      </c>
      <c r="G167" s="227"/>
      <c r="H167" s="230">
        <v>9</v>
      </c>
      <c r="I167" s="231"/>
      <c r="J167" s="227"/>
      <c r="K167" s="227"/>
      <c r="L167" s="232"/>
      <c r="M167" s="233"/>
      <c r="N167" s="234"/>
      <c r="O167" s="234"/>
      <c r="P167" s="234"/>
      <c r="Q167" s="234"/>
      <c r="R167" s="234"/>
      <c r="S167" s="234"/>
      <c r="T167" s="23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36" t="s">
        <v>124</v>
      </c>
      <c r="AU167" s="236" t="s">
        <v>82</v>
      </c>
      <c r="AV167" s="14" t="s">
        <v>82</v>
      </c>
      <c r="AW167" s="14" t="s">
        <v>33</v>
      </c>
      <c r="AX167" s="14" t="s">
        <v>72</v>
      </c>
      <c r="AY167" s="236" t="s">
        <v>115</v>
      </c>
    </row>
    <row r="168" s="15" customFormat="1">
      <c r="A168" s="15"/>
      <c r="B168" s="237"/>
      <c r="C168" s="238"/>
      <c r="D168" s="217" t="s">
        <v>124</v>
      </c>
      <c r="E168" s="239" t="s">
        <v>19</v>
      </c>
      <c r="F168" s="240" t="s">
        <v>134</v>
      </c>
      <c r="G168" s="238"/>
      <c r="H168" s="241">
        <v>12.5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47" t="s">
        <v>124</v>
      </c>
      <c r="AU168" s="247" t="s">
        <v>82</v>
      </c>
      <c r="AV168" s="15" t="s">
        <v>122</v>
      </c>
      <c r="AW168" s="15" t="s">
        <v>33</v>
      </c>
      <c r="AX168" s="15" t="s">
        <v>80</v>
      </c>
      <c r="AY168" s="247" t="s">
        <v>115</v>
      </c>
    </row>
    <row r="169" s="2" customFormat="1" ht="24.15" customHeight="1">
      <c r="A169" s="40"/>
      <c r="B169" s="41"/>
      <c r="C169" s="202" t="s">
        <v>213</v>
      </c>
      <c r="D169" s="202" t="s">
        <v>117</v>
      </c>
      <c r="E169" s="203" t="s">
        <v>214</v>
      </c>
      <c r="F169" s="204" t="s">
        <v>215</v>
      </c>
      <c r="G169" s="205" t="s">
        <v>120</v>
      </c>
      <c r="H169" s="206">
        <v>2693</v>
      </c>
      <c r="I169" s="207"/>
      <c r="J169" s="208">
        <f>ROUND(I169*H169,2)</f>
        <v>0</v>
      </c>
      <c r="K169" s="204" t="s">
        <v>121</v>
      </c>
      <c r="L169" s="46"/>
      <c r="M169" s="209" t="s">
        <v>19</v>
      </c>
      <c r="N169" s="210" t="s">
        <v>43</v>
      </c>
      <c r="O169" s="86"/>
      <c r="P169" s="211">
        <f>O169*H169</f>
        <v>0</v>
      </c>
      <c r="Q169" s="211">
        <v>0</v>
      </c>
      <c r="R169" s="211">
        <f>Q169*H169</f>
        <v>0</v>
      </c>
      <c r="S169" s="211">
        <v>0.01</v>
      </c>
      <c r="T169" s="212">
        <f>S169*H169</f>
        <v>26.93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3" t="s">
        <v>122</v>
      </c>
      <c r="AT169" s="213" t="s">
        <v>117</v>
      </c>
      <c r="AU169" s="213" t="s">
        <v>82</v>
      </c>
      <c r="AY169" s="19" t="s">
        <v>115</v>
      </c>
      <c r="BE169" s="214">
        <f>IF(N169="základní",J169,0)</f>
        <v>0</v>
      </c>
      <c r="BF169" s="214">
        <f>IF(N169="snížená",J169,0)</f>
        <v>0</v>
      </c>
      <c r="BG169" s="214">
        <f>IF(N169="zákl. přenesená",J169,0)</f>
        <v>0</v>
      </c>
      <c r="BH169" s="214">
        <f>IF(N169="sníž. přenesená",J169,0)</f>
        <v>0</v>
      </c>
      <c r="BI169" s="214">
        <f>IF(N169="nulová",J169,0)</f>
        <v>0</v>
      </c>
      <c r="BJ169" s="19" t="s">
        <v>80</v>
      </c>
      <c r="BK169" s="214">
        <f>ROUND(I169*H169,2)</f>
        <v>0</v>
      </c>
      <c r="BL169" s="19" t="s">
        <v>122</v>
      </c>
      <c r="BM169" s="213" t="s">
        <v>216</v>
      </c>
    </row>
    <row r="170" s="13" customFormat="1">
      <c r="A170" s="13"/>
      <c r="B170" s="215"/>
      <c r="C170" s="216"/>
      <c r="D170" s="217" t="s">
        <v>124</v>
      </c>
      <c r="E170" s="218" t="s">
        <v>19</v>
      </c>
      <c r="F170" s="219" t="s">
        <v>141</v>
      </c>
      <c r="G170" s="216"/>
      <c r="H170" s="218" t="s">
        <v>19</v>
      </c>
      <c r="I170" s="220"/>
      <c r="J170" s="216"/>
      <c r="K170" s="216"/>
      <c r="L170" s="221"/>
      <c r="M170" s="222"/>
      <c r="N170" s="223"/>
      <c r="O170" s="223"/>
      <c r="P170" s="223"/>
      <c r="Q170" s="223"/>
      <c r="R170" s="223"/>
      <c r="S170" s="223"/>
      <c r="T170" s="22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25" t="s">
        <v>124</v>
      </c>
      <c r="AU170" s="225" t="s">
        <v>82</v>
      </c>
      <c r="AV170" s="13" t="s">
        <v>80</v>
      </c>
      <c r="AW170" s="13" t="s">
        <v>33</v>
      </c>
      <c r="AX170" s="13" t="s">
        <v>72</v>
      </c>
      <c r="AY170" s="225" t="s">
        <v>115</v>
      </c>
    </row>
    <row r="171" s="14" customFormat="1">
      <c r="A171" s="14"/>
      <c r="B171" s="226"/>
      <c r="C171" s="227"/>
      <c r="D171" s="217" t="s">
        <v>124</v>
      </c>
      <c r="E171" s="228" t="s">
        <v>19</v>
      </c>
      <c r="F171" s="229" t="s">
        <v>164</v>
      </c>
      <c r="G171" s="227"/>
      <c r="H171" s="230">
        <v>1770</v>
      </c>
      <c r="I171" s="231"/>
      <c r="J171" s="227"/>
      <c r="K171" s="227"/>
      <c r="L171" s="232"/>
      <c r="M171" s="233"/>
      <c r="N171" s="234"/>
      <c r="O171" s="234"/>
      <c r="P171" s="234"/>
      <c r="Q171" s="234"/>
      <c r="R171" s="234"/>
      <c r="S171" s="234"/>
      <c r="T171" s="23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36" t="s">
        <v>124</v>
      </c>
      <c r="AU171" s="236" t="s">
        <v>82</v>
      </c>
      <c r="AV171" s="14" t="s">
        <v>82</v>
      </c>
      <c r="AW171" s="14" t="s">
        <v>33</v>
      </c>
      <c r="AX171" s="14" t="s">
        <v>72</v>
      </c>
      <c r="AY171" s="236" t="s">
        <v>115</v>
      </c>
    </row>
    <row r="172" s="13" customFormat="1">
      <c r="A172" s="13"/>
      <c r="B172" s="215"/>
      <c r="C172" s="216"/>
      <c r="D172" s="217" t="s">
        <v>124</v>
      </c>
      <c r="E172" s="218" t="s">
        <v>19</v>
      </c>
      <c r="F172" s="219" t="s">
        <v>165</v>
      </c>
      <c r="G172" s="216"/>
      <c r="H172" s="218" t="s">
        <v>19</v>
      </c>
      <c r="I172" s="220"/>
      <c r="J172" s="216"/>
      <c r="K172" s="216"/>
      <c r="L172" s="221"/>
      <c r="M172" s="222"/>
      <c r="N172" s="223"/>
      <c r="O172" s="223"/>
      <c r="P172" s="223"/>
      <c r="Q172" s="223"/>
      <c r="R172" s="223"/>
      <c r="S172" s="223"/>
      <c r="T172" s="22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25" t="s">
        <v>124</v>
      </c>
      <c r="AU172" s="225" t="s">
        <v>82</v>
      </c>
      <c r="AV172" s="13" t="s">
        <v>80</v>
      </c>
      <c r="AW172" s="13" t="s">
        <v>33</v>
      </c>
      <c r="AX172" s="13" t="s">
        <v>72</v>
      </c>
      <c r="AY172" s="225" t="s">
        <v>115</v>
      </c>
    </row>
    <row r="173" s="14" customFormat="1">
      <c r="A173" s="14"/>
      <c r="B173" s="226"/>
      <c r="C173" s="227"/>
      <c r="D173" s="217" t="s">
        <v>124</v>
      </c>
      <c r="E173" s="228" t="s">
        <v>19</v>
      </c>
      <c r="F173" s="229" t="s">
        <v>166</v>
      </c>
      <c r="G173" s="227"/>
      <c r="H173" s="230">
        <v>447</v>
      </c>
      <c r="I173" s="231"/>
      <c r="J173" s="227"/>
      <c r="K173" s="227"/>
      <c r="L173" s="232"/>
      <c r="M173" s="233"/>
      <c r="N173" s="234"/>
      <c r="O173" s="234"/>
      <c r="P173" s="234"/>
      <c r="Q173" s="234"/>
      <c r="R173" s="234"/>
      <c r="S173" s="234"/>
      <c r="T173" s="23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36" t="s">
        <v>124</v>
      </c>
      <c r="AU173" s="236" t="s">
        <v>82</v>
      </c>
      <c r="AV173" s="14" t="s">
        <v>82</v>
      </c>
      <c r="AW173" s="14" t="s">
        <v>33</v>
      </c>
      <c r="AX173" s="14" t="s">
        <v>72</v>
      </c>
      <c r="AY173" s="236" t="s">
        <v>115</v>
      </c>
    </row>
    <row r="174" s="13" customFormat="1">
      <c r="A174" s="13"/>
      <c r="B174" s="215"/>
      <c r="C174" s="216"/>
      <c r="D174" s="217" t="s">
        <v>124</v>
      </c>
      <c r="E174" s="218" t="s">
        <v>19</v>
      </c>
      <c r="F174" s="219" t="s">
        <v>146</v>
      </c>
      <c r="G174" s="216"/>
      <c r="H174" s="218" t="s">
        <v>19</v>
      </c>
      <c r="I174" s="220"/>
      <c r="J174" s="216"/>
      <c r="K174" s="216"/>
      <c r="L174" s="221"/>
      <c r="M174" s="222"/>
      <c r="N174" s="223"/>
      <c r="O174" s="223"/>
      <c r="P174" s="223"/>
      <c r="Q174" s="223"/>
      <c r="R174" s="223"/>
      <c r="S174" s="223"/>
      <c r="T174" s="22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25" t="s">
        <v>124</v>
      </c>
      <c r="AU174" s="225" t="s">
        <v>82</v>
      </c>
      <c r="AV174" s="13" t="s">
        <v>80</v>
      </c>
      <c r="AW174" s="13" t="s">
        <v>33</v>
      </c>
      <c r="AX174" s="13" t="s">
        <v>72</v>
      </c>
      <c r="AY174" s="225" t="s">
        <v>115</v>
      </c>
    </row>
    <row r="175" s="14" customFormat="1">
      <c r="A175" s="14"/>
      <c r="B175" s="226"/>
      <c r="C175" s="227"/>
      <c r="D175" s="217" t="s">
        <v>124</v>
      </c>
      <c r="E175" s="228" t="s">
        <v>19</v>
      </c>
      <c r="F175" s="229" t="s">
        <v>167</v>
      </c>
      <c r="G175" s="227"/>
      <c r="H175" s="230">
        <v>411</v>
      </c>
      <c r="I175" s="231"/>
      <c r="J175" s="227"/>
      <c r="K175" s="227"/>
      <c r="L175" s="232"/>
      <c r="M175" s="233"/>
      <c r="N175" s="234"/>
      <c r="O175" s="234"/>
      <c r="P175" s="234"/>
      <c r="Q175" s="234"/>
      <c r="R175" s="234"/>
      <c r="S175" s="234"/>
      <c r="T175" s="235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36" t="s">
        <v>124</v>
      </c>
      <c r="AU175" s="236" t="s">
        <v>82</v>
      </c>
      <c r="AV175" s="14" t="s">
        <v>82</v>
      </c>
      <c r="AW175" s="14" t="s">
        <v>33</v>
      </c>
      <c r="AX175" s="14" t="s">
        <v>72</v>
      </c>
      <c r="AY175" s="236" t="s">
        <v>115</v>
      </c>
    </row>
    <row r="176" s="16" customFormat="1">
      <c r="A176" s="16"/>
      <c r="B176" s="248"/>
      <c r="C176" s="249"/>
      <c r="D176" s="217" t="s">
        <v>124</v>
      </c>
      <c r="E176" s="250" t="s">
        <v>19</v>
      </c>
      <c r="F176" s="251" t="s">
        <v>168</v>
      </c>
      <c r="G176" s="249"/>
      <c r="H176" s="252">
        <v>2628</v>
      </c>
      <c r="I176" s="253"/>
      <c r="J176" s="249"/>
      <c r="K176" s="249"/>
      <c r="L176" s="254"/>
      <c r="M176" s="255"/>
      <c r="N176" s="256"/>
      <c r="O176" s="256"/>
      <c r="P176" s="256"/>
      <c r="Q176" s="256"/>
      <c r="R176" s="256"/>
      <c r="S176" s="256"/>
      <c r="T176" s="257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T176" s="258" t="s">
        <v>124</v>
      </c>
      <c r="AU176" s="258" t="s">
        <v>82</v>
      </c>
      <c r="AV176" s="16" t="s">
        <v>148</v>
      </c>
      <c r="AW176" s="16" t="s">
        <v>33</v>
      </c>
      <c r="AX176" s="16" t="s">
        <v>72</v>
      </c>
      <c r="AY176" s="258" t="s">
        <v>115</v>
      </c>
    </row>
    <row r="177" s="13" customFormat="1">
      <c r="A177" s="13"/>
      <c r="B177" s="215"/>
      <c r="C177" s="216"/>
      <c r="D177" s="217" t="s">
        <v>124</v>
      </c>
      <c r="E177" s="218" t="s">
        <v>19</v>
      </c>
      <c r="F177" s="219" t="s">
        <v>169</v>
      </c>
      <c r="G177" s="216"/>
      <c r="H177" s="218" t="s">
        <v>19</v>
      </c>
      <c r="I177" s="220"/>
      <c r="J177" s="216"/>
      <c r="K177" s="216"/>
      <c r="L177" s="221"/>
      <c r="M177" s="222"/>
      <c r="N177" s="223"/>
      <c r="O177" s="223"/>
      <c r="P177" s="223"/>
      <c r="Q177" s="223"/>
      <c r="R177" s="223"/>
      <c r="S177" s="223"/>
      <c r="T177" s="22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25" t="s">
        <v>124</v>
      </c>
      <c r="AU177" s="225" t="s">
        <v>82</v>
      </c>
      <c r="AV177" s="13" t="s">
        <v>80</v>
      </c>
      <c r="AW177" s="13" t="s">
        <v>33</v>
      </c>
      <c r="AX177" s="13" t="s">
        <v>72</v>
      </c>
      <c r="AY177" s="225" t="s">
        <v>115</v>
      </c>
    </row>
    <row r="178" s="13" customFormat="1">
      <c r="A178" s="13"/>
      <c r="B178" s="215"/>
      <c r="C178" s="216"/>
      <c r="D178" s="217" t="s">
        <v>124</v>
      </c>
      <c r="E178" s="218" t="s">
        <v>19</v>
      </c>
      <c r="F178" s="219" t="s">
        <v>170</v>
      </c>
      <c r="G178" s="216"/>
      <c r="H178" s="218" t="s">
        <v>19</v>
      </c>
      <c r="I178" s="220"/>
      <c r="J178" s="216"/>
      <c r="K178" s="216"/>
      <c r="L178" s="221"/>
      <c r="M178" s="222"/>
      <c r="N178" s="223"/>
      <c r="O178" s="223"/>
      <c r="P178" s="223"/>
      <c r="Q178" s="223"/>
      <c r="R178" s="223"/>
      <c r="S178" s="223"/>
      <c r="T178" s="22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25" t="s">
        <v>124</v>
      </c>
      <c r="AU178" s="225" t="s">
        <v>82</v>
      </c>
      <c r="AV178" s="13" t="s">
        <v>80</v>
      </c>
      <c r="AW178" s="13" t="s">
        <v>33</v>
      </c>
      <c r="AX178" s="13" t="s">
        <v>72</v>
      </c>
      <c r="AY178" s="225" t="s">
        <v>115</v>
      </c>
    </row>
    <row r="179" s="13" customFormat="1">
      <c r="A179" s="13"/>
      <c r="B179" s="215"/>
      <c r="C179" s="216"/>
      <c r="D179" s="217" t="s">
        <v>124</v>
      </c>
      <c r="E179" s="218" t="s">
        <v>19</v>
      </c>
      <c r="F179" s="219" t="s">
        <v>141</v>
      </c>
      <c r="G179" s="216"/>
      <c r="H179" s="218" t="s">
        <v>19</v>
      </c>
      <c r="I179" s="220"/>
      <c r="J179" s="216"/>
      <c r="K179" s="216"/>
      <c r="L179" s="221"/>
      <c r="M179" s="222"/>
      <c r="N179" s="223"/>
      <c r="O179" s="223"/>
      <c r="P179" s="223"/>
      <c r="Q179" s="223"/>
      <c r="R179" s="223"/>
      <c r="S179" s="223"/>
      <c r="T179" s="22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25" t="s">
        <v>124</v>
      </c>
      <c r="AU179" s="225" t="s">
        <v>82</v>
      </c>
      <c r="AV179" s="13" t="s">
        <v>80</v>
      </c>
      <c r="AW179" s="13" t="s">
        <v>33</v>
      </c>
      <c r="AX179" s="13" t="s">
        <v>72</v>
      </c>
      <c r="AY179" s="225" t="s">
        <v>115</v>
      </c>
    </row>
    <row r="180" s="14" customFormat="1">
      <c r="A180" s="14"/>
      <c r="B180" s="226"/>
      <c r="C180" s="227"/>
      <c r="D180" s="217" t="s">
        <v>124</v>
      </c>
      <c r="E180" s="228" t="s">
        <v>19</v>
      </c>
      <c r="F180" s="229" t="s">
        <v>171</v>
      </c>
      <c r="G180" s="227"/>
      <c r="H180" s="230">
        <v>25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36" t="s">
        <v>124</v>
      </c>
      <c r="AU180" s="236" t="s">
        <v>82</v>
      </c>
      <c r="AV180" s="14" t="s">
        <v>82</v>
      </c>
      <c r="AW180" s="14" t="s">
        <v>33</v>
      </c>
      <c r="AX180" s="14" t="s">
        <v>72</v>
      </c>
      <c r="AY180" s="236" t="s">
        <v>115</v>
      </c>
    </row>
    <row r="181" s="13" customFormat="1">
      <c r="A181" s="13"/>
      <c r="B181" s="215"/>
      <c r="C181" s="216"/>
      <c r="D181" s="217" t="s">
        <v>124</v>
      </c>
      <c r="E181" s="218" t="s">
        <v>19</v>
      </c>
      <c r="F181" s="219" t="s">
        <v>165</v>
      </c>
      <c r="G181" s="216"/>
      <c r="H181" s="218" t="s">
        <v>19</v>
      </c>
      <c r="I181" s="220"/>
      <c r="J181" s="216"/>
      <c r="K181" s="216"/>
      <c r="L181" s="221"/>
      <c r="M181" s="222"/>
      <c r="N181" s="223"/>
      <c r="O181" s="223"/>
      <c r="P181" s="223"/>
      <c r="Q181" s="223"/>
      <c r="R181" s="223"/>
      <c r="S181" s="223"/>
      <c r="T181" s="22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25" t="s">
        <v>124</v>
      </c>
      <c r="AU181" s="225" t="s">
        <v>82</v>
      </c>
      <c r="AV181" s="13" t="s">
        <v>80</v>
      </c>
      <c r="AW181" s="13" t="s">
        <v>33</v>
      </c>
      <c r="AX181" s="13" t="s">
        <v>72</v>
      </c>
      <c r="AY181" s="225" t="s">
        <v>115</v>
      </c>
    </row>
    <row r="182" s="14" customFormat="1">
      <c r="A182" s="14"/>
      <c r="B182" s="226"/>
      <c r="C182" s="227"/>
      <c r="D182" s="217" t="s">
        <v>124</v>
      </c>
      <c r="E182" s="228" t="s">
        <v>19</v>
      </c>
      <c r="F182" s="229" t="s">
        <v>171</v>
      </c>
      <c r="G182" s="227"/>
      <c r="H182" s="230">
        <v>25</v>
      </c>
      <c r="I182" s="231"/>
      <c r="J182" s="227"/>
      <c r="K182" s="227"/>
      <c r="L182" s="232"/>
      <c r="M182" s="233"/>
      <c r="N182" s="234"/>
      <c r="O182" s="234"/>
      <c r="P182" s="234"/>
      <c r="Q182" s="234"/>
      <c r="R182" s="234"/>
      <c r="S182" s="234"/>
      <c r="T182" s="23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36" t="s">
        <v>124</v>
      </c>
      <c r="AU182" s="236" t="s">
        <v>82</v>
      </c>
      <c r="AV182" s="14" t="s">
        <v>82</v>
      </c>
      <c r="AW182" s="14" t="s">
        <v>33</v>
      </c>
      <c r="AX182" s="14" t="s">
        <v>72</v>
      </c>
      <c r="AY182" s="236" t="s">
        <v>115</v>
      </c>
    </row>
    <row r="183" s="13" customFormat="1">
      <c r="A183" s="13"/>
      <c r="B183" s="215"/>
      <c r="C183" s="216"/>
      <c r="D183" s="217" t="s">
        <v>124</v>
      </c>
      <c r="E183" s="218" t="s">
        <v>19</v>
      </c>
      <c r="F183" s="219" t="s">
        <v>146</v>
      </c>
      <c r="G183" s="216"/>
      <c r="H183" s="218" t="s">
        <v>19</v>
      </c>
      <c r="I183" s="220"/>
      <c r="J183" s="216"/>
      <c r="K183" s="216"/>
      <c r="L183" s="221"/>
      <c r="M183" s="222"/>
      <c r="N183" s="223"/>
      <c r="O183" s="223"/>
      <c r="P183" s="223"/>
      <c r="Q183" s="223"/>
      <c r="R183" s="223"/>
      <c r="S183" s="223"/>
      <c r="T183" s="22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25" t="s">
        <v>124</v>
      </c>
      <c r="AU183" s="225" t="s">
        <v>82</v>
      </c>
      <c r="AV183" s="13" t="s">
        <v>80</v>
      </c>
      <c r="AW183" s="13" t="s">
        <v>33</v>
      </c>
      <c r="AX183" s="13" t="s">
        <v>72</v>
      </c>
      <c r="AY183" s="225" t="s">
        <v>115</v>
      </c>
    </row>
    <row r="184" s="14" customFormat="1">
      <c r="A184" s="14"/>
      <c r="B184" s="226"/>
      <c r="C184" s="227"/>
      <c r="D184" s="217" t="s">
        <v>124</v>
      </c>
      <c r="E184" s="228" t="s">
        <v>19</v>
      </c>
      <c r="F184" s="229" t="s">
        <v>8</v>
      </c>
      <c r="G184" s="227"/>
      <c r="H184" s="230">
        <v>15</v>
      </c>
      <c r="I184" s="231"/>
      <c r="J184" s="227"/>
      <c r="K184" s="227"/>
      <c r="L184" s="232"/>
      <c r="M184" s="233"/>
      <c r="N184" s="234"/>
      <c r="O184" s="234"/>
      <c r="P184" s="234"/>
      <c r="Q184" s="234"/>
      <c r="R184" s="234"/>
      <c r="S184" s="234"/>
      <c r="T184" s="23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36" t="s">
        <v>124</v>
      </c>
      <c r="AU184" s="236" t="s">
        <v>82</v>
      </c>
      <c r="AV184" s="14" t="s">
        <v>82</v>
      </c>
      <c r="AW184" s="14" t="s">
        <v>33</v>
      </c>
      <c r="AX184" s="14" t="s">
        <v>72</v>
      </c>
      <c r="AY184" s="236" t="s">
        <v>115</v>
      </c>
    </row>
    <row r="185" s="16" customFormat="1">
      <c r="A185" s="16"/>
      <c r="B185" s="248"/>
      <c r="C185" s="249"/>
      <c r="D185" s="217" t="s">
        <v>124</v>
      </c>
      <c r="E185" s="250" t="s">
        <v>19</v>
      </c>
      <c r="F185" s="251" t="s">
        <v>168</v>
      </c>
      <c r="G185" s="249"/>
      <c r="H185" s="252">
        <v>65</v>
      </c>
      <c r="I185" s="253"/>
      <c r="J185" s="249"/>
      <c r="K185" s="249"/>
      <c r="L185" s="254"/>
      <c r="M185" s="255"/>
      <c r="N185" s="256"/>
      <c r="O185" s="256"/>
      <c r="P185" s="256"/>
      <c r="Q185" s="256"/>
      <c r="R185" s="256"/>
      <c r="S185" s="256"/>
      <c r="T185" s="257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T185" s="258" t="s">
        <v>124</v>
      </c>
      <c r="AU185" s="258" t="s">
        <v>82</v>
      </c>
      <c r="AV185" s="16" t="s">
        <v>148</v>
      </c>
      <c r="AW185" s="16" t="s">
        <v>33</v>
      </c>
      <c r="AX185" s="16" t="s">
        <v>72</v>
      </c>
      <c r="AY185" s="258" t="s">
        <v>115</v>
      </c>
    </row>
    <row r="186" s="15" customFormat="1">
      <c r="A186" s="15"/>
      <c r="B186" s="237"/>
      <c r="C186" s="238"/>
      <c r="D186" s="217" t="s">
        <v>124</v>
      </c>
      <c r="E186" s="239" t="s">
        <v>19</v>
      </c>
      <c r="F186" s="240" t="s">
        <v>134</v>
      </c>
      <c r="G186" s="238"/>
      <c r="H186" s="241">
        <v>2693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47" t="s">
        <v>124</v>
      </c>
      <c r="AU186" s="247" t="s">
        <v>82</v>
      </c>
      <c r="AV186" s="15" t="s">
        <v>122</v>
      </c>
      <c r="AW186" s="15" t="s">
        <v>33</v>
      </c>
      <c r="AX186" s="15" t="s">
        <v>80</v>
      </c>
      <c r="AY186" s="247" t="s">
        <v>115</v>
      </c>
    </row>
    <row r="187" s="2" customFormat="1" ht="62.7" customHeight="1">
      <c r="A187" s="40"/>
      <c r="B187" s="41"/>
      <c r="C187" s="202" t="s">
        <v>8</v>
      </c>
      <c r="D187" s="202" t="s">
        <v>117</v>
      </c>
      <c r="E187" s="203" t="s">
        <v>217</v>
      </c>
      <c r="F187" s="204" t="s">
        <v>218</v>
      </c>
      <c r="G187" s="205" t="s">
        <v>120</v>
      </c>
      <c r="H187" s="206">
        <v>842</v>
      </c>
      <c r="I187" s="207"/>
      <c r="J187" s="208">
        <f>ROUND(I187*H187,2)</f>
        <v>0</v>
      </c>
      <c r="K187" s="204" t="s">
        <v>121</v>
      </c>
      <c r="L187" s="46"/>
      <c r="M187" s="209" t="s">
        <v>19</v>
      </c>
      <c r="N187" s="210" t="s">
        <v>43</v>
      </c>
      <c r="O187" s="86"/>
      <c r="P187" s="211">
        <f>O187*H187</f>
        <v>0</v>
      </c>
      <c r="Q187" s="211">
        <v>0</v>
      </c>
      <c r="R187" s="211">
        <f>Q187*H187</f>
        <v>0</v>
      </c>
      <c r="S187" s="211">
        <v>0.126</v>
      </c>
      <c r="T187" s="212">
        <f>S187*H187</f>
        <v>106.092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3" t="s">
        <v>122</v>
      </c>
      <c r="AT187" s="213" t="s">
        <v>117</v>
      </c>
      <c r="AU187" s="213" t="s">
        <v>82</v>
      </c>
      <c r="AY187" s="19" t="s">
        <v>115</v>
      </c>
      <c r="BE187" s="214">
        <f>IF(N187="základní",J187,0)</f>
        <v>0</v>
      </c>
      <c r="BF187" s="214">
        <f>IF(N187="snížená",J187,0)</f>
        <v>0</v>
      </c>
      <c r="BG187" s="214">
        <f>IF(N187="zákl. přenesená",J187,0)</f>
        <v>0</v>
      </c>
      <c r="BH187" s="214">
        <f>IF(N187="sníž. přenesená",J187,0)</f>
        <v>0</v>
      </c>
      <c r="BI187" s="214">
        <f>IF(N187="nulová",J187,0)</f>
        <v>0</v>
      </c>
      <c r="BJ187" s="19" t="s">
        <v>80</v>
      </c>
      <c r="BK187" s="214">
        <f>ROUND(I187*H187,2)</f>
        <v>0</v>
      </c>
      <c r="BL187" s="19" t="s">
        <v>122</v>
      </c>
      <c r="BM187" s="213" t="s">
        <v>219</v>
      </c>
    </row>
    <row r="188" s="13" customFormat="1">
      <c r="A188" s="13"/>
      <c r="B188" s="215"/>
      <c r="C188" s="216"/>
      <c r="D188" s="217" t="s">
        <v>124</v>
      </c>
      <c r="E188" s="218" t="s">
        <v>19</v>
      </c>
      <c r="F188" s="219" t="s">
        <v>220</v>
      </c>
      <c r="G188" s="216"/>
      <c r="H188" s="218" t="s">
        <v>19</v>
      </c>
      <c r="I188" s="220"/>
      <c r="J188" s="216"/>
      <c r="K188" s="216"/>
      <c r="L188" s="221"/>
      <c r="M188" s="222"/>
      <c r="N188" s="223"/>
      <c r="O188" s="223"/>
      <c r="P188" s="223"/>
      <c r="Q188" s="223"/>
      <c r="R188" s="223"/>
      <c r="S188" s="223"/>
      <c r="T188" s="22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25" t="s">
        <v>124</v>
      </c>
      <c r="AU188" s="225" t="s">
        <v>82</v>
      </c>
      <c r="AV188" s="13" t="s">
        <v>80</v>
      </c>
      <c r="AW188" s="13" t="s">
        <v>33</v>
      </c>
      <c r="AX188" s="13" t="s">
        <v>72</v>
      </c>
      <c r="AY188" s="225" t="s">
        <v>115</v>
      </c>
    </row>
    <row r="189" s="13" customFormat="1">
      <c r="A189" s="13"/>
      <c r="B189" s="215"/>
      <c r="C189" s="216"/>
      <c r="D189" s="217" t="s">
        <v>124</v>
      </c>
      <c r="E189" s="218" t="s">
        <v>19</v>
      </c>
      <c r="F189" s="219" t="s">
        <v>141</v>
      </c>
      <c r="G189" s="216"/>
      <c r="H189" s="218" t="s">
        <v>19</v>
      </c>
      <c r="I189" s="220"/>
      <c r="J189" s="216"/>
      <c r="K189" s="216"/>
      <c r="L189" s="221"/>
      <c r="M189" s="222"/>
      <c r="N189" s="223"/>
      <c r="O189" s="223"/>
      <c r="P189" s="223"/>
      <c r="Q189" s="223"/>
      <c r="R189" s="223"/>
      <c r="S189" s="223"/>
      <c r="T189" s="22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25" t="s">
        <v>124</v>
      </c>
      <c r="AU189" s="225" t="s">
        <v>82</v>
      </c>
      <c r="AV189" s="13" t="s">
        <v>80</v>
      </c>
      <c r="AW189" s="13" t="s">
        <v>33</v>
      </c>
      <c r="AX189" s="13" t="s">
        <v>72</v>
      </c>
      <c r="AY189" s="225" t="s">
        <v>115</v>
      </c>
    </row>
    <row r="190" s="14" customFormat="1">
      <c r="A190" s="14"/>
      <c r="B190" s="226"/>
      <c r="C190" s="227"/>
      <c r="D190" s="217" t="s">
        <v>124</v>
      </c>
      <c r="E190" s="228" t="s">
        <v>19</v>
      </c>
      <c r="F190" s="229" t="s">
        <v>142</v>
      </c>
      <c r="G190" s="227"/>
      <c r="H190" s="230">
        <v>590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36" t="s">
        <v>124</v>
      </c>
      <c r="AU190" s="236" t="s">
        <v>82</v>
      </c>
      <c r="AV190" s="14" t="s">
        <v>82</v>
      </c>
      <c r="AW190" s="14" t="s">
        <v>33</v>
      </c>
      <c r="AX190" s="14" t="s">
        <v>72</v>
      </c>
      <c r="AY190" s="236" t="s">
        <v>115</v>
      </c>
    </row>
    <row r="191" s="13" customFormat="1">
      <c r="A191" s="13"/>
      <c r="B191" s="215"/>
      <c r="C191" s="216"/>
      <c r="D191" s="217" t="s">
        <v>124</v>
      </c>
      <c r="E191" s="218" t="s">
        <v>19</v>
      </c>
      <c r="F191" s="219" t="s">
        <v>165</v>
      </c>
      <c r="G191" s="216"/>
      <c r="H191" s="218" t="s">
        <v>19</v>
      </c>
      <c r="I191" s="220"/>
      <c r="J191" s="216"/>
      <c r="K191" s="216"/>
      <c r="L191" s="221"/>
      <c r="M191" s="222"/>
      <c r="N191" s="223"/>
      <c r="O191" s="223"/>
      <c r="P191" s="223"/>
      <c r="Q191" s="223"/>
      <c r="R191" s="223"/>
      <c r="S191" s="223"/>
      <c r="T191" s="22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25" t="s">
        <v>124</v>
      </c>
      <c r="AU191" s="225" t="s">
        <v>82</v>
      </c>
      <c r="AV191" s="13" t="s">
        <v>80</v>
      </c>
      <c r="AW191" s="13" t="s">
        <v>33</v>
      </c>
      <c r="AX191" s="13" t="s">
        <v>72</v>
      </c>
      <c r="AY191" s="225" t="s">
        <v>115</v>
      </c>
    </row>
    <row r="192" s="14" customFormat="1">
      <c r="A192" s="14"/>
      <c r="B192" s="226"/>
      <c r="C192" s="227"/>
      <c r="D192" s="217" t="s">
        <v>124</v>
      </c>
      <c r="E192" s="228" t="s">
        <v>19</v>
      </c>
      <c r="F192" s="229" t="s">
        <v>144</v>
      </c>
      <c r="G192" s="227"/>
      <c r="H192" s="230">
        <v>149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36" t="s">
        <v>124</v>
      </c>
      <c r="AU192" s="236" t="s">
        <v>82</v>
      </c>
      <c r="AV192" s="14" t="s">
        <v>82</v>
      </c>
      <c r="AW192" s="14" t="s">
        <v>33</v>
      </c>
      <c r="AX192" s="14" t="s">
        <v>72</v>
      </c>
      <c r="AY192" s="236" t="s">
        <v>115</v>
      </c>
    </row>
    <row r="193" s="14" customFormat="1">
      <c r="A193" s="14"/>
      <c r="B193" s="226"/>
      <c r="C193" s="227"/>
      <c r="D193" s="217" t="s">
        <v>124</v>
      </c>
      <c r="E193" s="228" t="s">
        <v>19</v>
      </c>
      <c r="F193" s="229" t="s">
        <v>145</v>
      </c>
      <c r="G193" s="227"/>
      <c r="H193" s="230">
        <v>-34</v>
      </c>
      <c r="I193" s="231"/>
      <c r="J193" s="227"/>
      <c r="K193" s="227"/>
      <c r="L193" s="232"/>
      <c r="M193" s="233"/>
      <c r="N193" s="234"/>
      <c r="O193" s="234"/>
      <c r="P193" s="234"/>
      <c r="Q193" s="234"/>
      <c r="R193" s="234"/>
      <c r="S193" s="234"/>
      <c r="T193" s="23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36" t="s">
        <v>124</v>
      </c>
      <c r="AU193" s="236" t="s">
        <v>82</v>
      </c>
      <c r="AV193" s="14" t="s">
        <v>82</v>
      </c>
      <c r="AW193" s="14" t="s">
        <v>33</v>
      </c>
      <c r="AX193" s="14" t="s">
        <v>72</v>
      </c>
      <c r="AY193" s="236" t="s">
        <v>115</v>
      </c>
    </row>
    <row r="194" s="13" customFormat="1">
      <c r="A194" s="13"/>
      <c r="B194" s="215"/>
      <c r="C194" s="216"/>
      <c r="D194" s="217" t="s">
        <v>124</v>
      </c>
      <c r="E194" s="218" t="s">
        <v>19</v>
      </c>
      <c r="F194" s="219" t="s">
        <v>146</v>
      </c>
      <c r="G194" s="216"/>
      <c r="H194" s="218" t="s">
        <v>19</v>
      </c>
      <c r="I194" s="220"/>
      <c r="J194" s="216"/>
      <c r="K194" s="216"/>
      <c r="L194" s="221"/>
      <c r="M194" s="222"/>
      <c r="N194" s="223"/>
      <c r="O194" s="223"/>
      <c r="P194" s="223"/>
      <c r="Q194" s="223"/>
      <c r="R194" s="223"/>
      <c r="S194" s="223"/>
      <c r="T194" s="22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25" t="s">
        <v>124</v>
      </c>
      <c r="AU194" s="225" t="s">
        <v>82</v>
      </c>
      <c r="AV194" s="13" t="s">
        <v>80</v>
      </c>
      <c r="AW194" s="13" t="s">
        <v>33</v>
      </c>
      <c r="AX194" s="13" t="s">
        <v>72</v>
      </c>
      <c r="AY194" s="225" t="s">
        <v>115</v>
      </c>
    </row>
    <row r="195" s="14" customFormat="1">
      <c r="A195" s="14"/>
      <c r="B195" s="226"/>
      <c r="C195" s="227"/>
      <c r="D195" s="217" t="s">
        <v>124</v>
      </c>
      <c r="E195" s="228" t="s">
        <v>19</v>
      </c>
      <c r="F195" s="229" t="s">
        <v>147</v>
      </c>
      <c r="G195" s="227"/>
      <c r="H195" s="230">
        <v>137</v>
      </c>
      <c r="I195" s="231"/>
      <c r="J195" s="227"/>
      <c r="K195" s="227"/>
      <c r="L195" s="232"/>
      <c r="M195" s="233"/>
      <c r="N195" s="234"/>
      <c r="O195" s="234"/>
      <c r="P195" s="234"/>
      <c r="Q195" s="234"/>
      <c r="R195" s="234"/>
      <c r="S195" s="234"/>
      <c r="T195" s="23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36" t="s">
        <v>124</v>
      </c>
      <c r="AU195" s="236" t="s">
        <v>82</v>
      </c>
      <c r="AV195" s="14" t="s">
        <v>82</v>
      </c>
      <c r="AW195" s="14" t="s">
        <v>33</v>
      </c>
      <c r="AX195" s="14" t="s">
        <v>72</v>
      </c>
      <c r="AY195" s="236" t="s">
        <v>115</v>
      </c>
    </row>
    <row r="196" s="15" customFormat="1">
      <c r="A196" s="15"/>
      <c r="B196" s="237"/>
      <c r="C196" s="238"/>
      <c r="D196" s="217" t="s">
        <v>124</v>
      </c>
      <c r="E196" s="239" t="s">
        <v>19</v>
      </c>
      <c r="F196" s="240" t="s">
        <v>134</v>
      </c>
      <c r="G196" s="238"/>
      <c r="H196" s="241">
        <v>842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47" t="s">
        <v>124</v>
      </c>
      <c r="AU196" s="247" t="s">
        <v>82</v>
      </c>
      <c r="AV196" s="15" t="s">
        <v>122</v>
      </c>
      <c r="AW196" s="15" t="s">
        <v>33</v>
      </c>
      <c r="AX196" s="15" t="s">
        <v>80</v>
      </c>
      <c r="AY196" s="247" t="s">
        <v>115</v>
      </c>
    </row>
    <row r="197" s="2" customFormat="1" ht="62.7" customHeight="1">
      <c r="A197" s="40"/>
      <c r="B197" s="41"/>
      <c r="C197" s="202" t="s">
        <v>221</v>
      </c>
      <c r="D197" s="202" t="s">
        <v>117</v>
      </c>
      <c r="E197" s="203" t="s">
        <v>222</v>
      </c>
      <c r="F197" s="204" t="s">
        <v>223</v>
      </c>
      <c r="G197" s="205" t="s">
        <v>195</v>
      </c>
      <c r="H197" s="206">
        <v>12.5</v>
      </c>
      <c r="I197" s="207"/>
      <c r="J197" s="208">
        <f>ROUND(I197*H197,2)</f>
        <v>0</v>
      </c>
      <c r="K197" s="204" t="s">
        <v>121</v>
      </c>
      <c r="L197" s="46"/>
      <c r="M197" s="209" t="s">
        <v>19</v>
      </c>
      <c r="N197" s="210" t="s">
        <v>43</v>
      </c>
      <c r="O197" s="86"/>
      <c r="P197" s="211">
        <f>O197*H197</f>
        <v>0</v>
      </c>
      <c r="Q197" s="211">
        <v>0</v>
      </c>
      <c r="R197" s="211">
        <f>Q197*H197</f>
        <v>0</v>
      </c>
      <c r="S197" s="211">
        <v>0.90000000000000002</v>
      </c>
      <c r="T197" s="212">
        <f>S197*H197</f>
        <v>11.25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3" t="s">
        <v>122</v>
      </c>
      <c r="AT197" s="213" t="s">
        <v>117</v>
      </c>
      <c r="AU197" s="213" t="s">
        <v>82</v>
      </c>
      <c r="AY197" s="19" t="s">
        <v>115</v>
      </c>
      <c r="BE197" s="214">
        <f>IF(N197="základní",J197,0)</f>
        <v>0</v>
      </c>
      <c r="BF197" s="214">
        <f>IF(N197="snížená",J197,0)</f>
        <v>0</v>
      </c>
      <c r="BG197" s="214">
        <f>IF(N197="zákl. přenesená",J197,0)</f>
        <v>0</v>
      </c>
      <c r="BH197" s="214">
        <f>IF(N197="sníž. přenesená",J197,0)</f>
        <v>0</v>
      </c>
      <c r="BI197" s="214">
        <f>IF(N197="nulová",J197,0)</f>
        <v>0</v>
      </c>
      <c r="BJ197" s="19" t="s">
        <v>80</v>
      </c>
      <c r="BK197" s="214">
        <f>ROUND(I197*H197,2)</f>
        <v>0</v>
      </c>
      <c r="BL197" s="19" t="s">
        <v>122</v>
      </c>
      <c r="BM197" s="213" t="s">
        <v>224</v>
      </c>
    </row>
    <row r="198" s="13" customFormat="1">
      <c r="A198" s="13"/>
      <c r="B198" s="215"/>
      <c r="C198" s="216"/>
      <c r="D198" s="217" t="s">
        <v>124</v>
      </c>
      <c r="E198" s="218" t="s">
        <v>19</v>
      </c>
      <c r="F198" s="219" t="s">
        <v>165</v>
      </c>
      <c r="G198" s="216"/>
      <c r="H198" s="218" t="s">
        <v>19</v>
      </c>
      <c r="I198" s="220"/>
      <c r="J198" s="216"/>
      <c r="K198" s="216"/>
      <c r="L198" s="221"/>
      <c r="M198" s="222"/>
      <c r="N198" s="223"/>
      <c r="O198" s="223"/>
      <c r="P198" s="223"/>
      <c r="Q198" s="223"/>
      <c r="R198" s="223"/>
      <c r="S198" s="223"/>
      <c r="T198" s="22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25" t="s">
        <v>124</v>
      </c>
      <c r="AU198" s="225" t="s">
        <v>82</v>
      </c>
      <c r="AV198" s="13" t="s">
        <v>80</v>
      </c>
      <c r="AW198" s="13" t="s">
        <v>33</v>
      </c>
      <c r="AX198" s="13" t="s">
        <v>72</v>
      </c>
      <c r="AY198" s="225" t="s">
        <v>115</v>
      </c>
    </row>
    <row r="199" s="14" customFormat="1">
      <c r="A199" s="14"/>
      <c r="B199" s="226"/>
      <c r="C199" s="227"/>
      <c r="D199" s="217" t="s">
        <v>124</v>
      </c>
      <c r="E199" s="228" t="s">
        <v>19</v>
      </c>
      <c r="F199" s="229" t="s">
        <v>211</v>
      </c>
      <c r="G199" s="227"/>
      <c r="H199" s="230">
        <v>3.5</v>
      </c>
      <c r="I199" s="231"/>
      <c r="J199" s="227"/>
      <c r="K199" s="227"/>
      <c r="L199" s="232"/>
      <c r="M199" s="233"/>
      <c r="N199" s="234"/>
      <c r="O199" s="234"/>
      <c r="P199" s="234"/>
      <c r="Q199" s="234"/>
      <c r="R199" s="234"/>
      <c r="S199" s="234"/>
      <c r="T199" s="23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36" t="s">
        <v>124</v>
      </c>
      <c r="AU199" s="236" t="s">
        <v>82</v>
      </c>
      <c r="AV199" s="14" t="s">
        <v>82</v>
      </c>
      <c r="AW199" s="14" t="s">
        <v>33</v>
      </c>
      <c r="AX199" s="14" t="s">
        <v>72</v>
      </c>
      <c r="AY199" s="236" t="s">
        <v>115</v>
      </c>
    </row>
    <row r="200" s="13" customFormat="1">
      <c r="A200" s="13"/>
      <c r="B200" s="215"/>
      <c r="C200" s="216"/>
      <c r="D200" s="217" t="s">
        <v>124</v>
      </c>
      <c r="E200" s="218" t="s">
        <v>19</v>
      </c>
      <c r="F200" s="219" t="s">
        <v>146</v>
      </c>
      <c r="G200" s="216"/>
      <c r="H200" s="218" t="s">
        <v>19</v>
      </c>
      <c r="I200" s="220"/>
      <c r="J200" s="216"/>
      <c r="K200" s="216"/>
      <c r="L200" s="221"/>
      <c r="M200" s="222"/>
      <c r="N200" s="223"/>
      <c r="O200" s="223"/>
      <c r="P200" s="223"/>
      <c r="Q200" s="223"/>
      <c r="R200" s="223"/>
      <c r="S200" s="223"/>
      <c r="T200" s="22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25" t="s">
        <v>124</v>
      </c>
      <c r="AU200" s="225" t="s">
        <v>82</v>
      </c>
      <c r="AV200" s="13" t="s">
        <v>80</v>
      </c>
      <c r="AW200" s="13" t="s">
        <v>33</v>
      </c>
      <c r="AX200" s="13" t="s">
        <v>72</v>
      </c>
      <c r="AY200" s="225" t="s">
        <v>115</v>
      </c>
    </row>
    <row r="201" s="14" customFormat="1">
      <c r="A201" s="14"/>
      <c r="B201" s="226"/>
      <c r="C201" s="227"/>
      <c r="D201" s="217" t="s">
        <v>124</v>
      </c>
      <c r="E201" s="228" t="s">
        <v>19</v>
      </c>
      <c r="F201" s="229" t="s">
        <v>212</v>
      </c>
      <c r="G201" s="227"/>
      <c r="H201" s="230">
        <v>9</v>
      </c>
      <c r="I201" s="231"/>
      <c r="J201" s="227"/>
      <c r="K201" s="227"/>
      <c r="L201" s="232"/>
      <c r="M201" s="233"/>
      <c r="N201" s="234"/>
      <c r="O201" s="234"/>
      <c r="P201" s="234"/>
      <c r="Q201" s="234"/>
      <c r="R201" s="234"/>
      <c r="S201" s="234"/>
      <c r="T201" s="23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36" t="s">
        <v>124</v>
      </c>
      <c r="AU201" s="236" t="s">
        <v>82</v>
      </c>
      <c r="AV201" s="14" t="s">
        <v>82</v>
      </c>
      <c r="AW201" s="14" t="s">
        <v>33</v>
      </c>
      <c r="AX201" s="14" t="s">
        <v>72</v>
      </c>
      <c r="AY201" s="236" t="s">
        <v>115</v>
      </c>
    </row>
    <row r="202" s="15" customFormat="1">
      <c r="A202" s="15"/>
      <c r="B202" s="237"/>
      <c r="C202" s="238"/>
      <c r="D202" s="217" t="s">
        <v>124</v>
      </c>
      <c r="E202" s="239" t="s">
        <v>19</v>
      </c>
      <c r="F202" s="240" t="s">
        <v>134</v>
      </c>
      <c r="G202" s="238"/>
      <c r="H202" s="241">
        <v>12.5</v>
      </c>
      <c r="I202" s="242"/>
      <c r="J202" s="238"/>
      <c r="K202" s="238"/>
      <c r="L202" s="243"/>
      <c r="M202" s="244"/>
      <c r="N202" s="245"/>
      <c r="O202" s="245"/>
      <c r="P202" s="245"/>
      <c r="Q202" s="245"/>
      <c r="R202" s="245"/>
      <c r="S202" s="245"/>
      <c r="T202" s="246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47" t="s">
        <v>124</v>
      </c>
      <c r="AU202" s="247" t="s">
        <v>82</v>
      </c>
      <c r="AV202" s="15" t="s">
        <v>122</v>
      </c>
      <c r="AW202" s="15" t="s">
        <v>33</v>
      </c>
      <c r="AX202" s="15" t="s">
        <v>80</v>
      </c>
      <c r="AY202" s="247" t="s">
        <v>115</v>
      </c>
    </row>
    <row r="203" s="12" customFormat="1" ht="22.8" customHeight="1">
      <c r="A203" s="12"/>
      <c r="B203" s="186"/>
      <c r="C203" s="187"/>
      <c r="D203" s="188" t="s">
        <v>71</v>
      </c>
      <c r="E203" s="200" t="s">
        <v>225</v>
      </c>
      <c r="F203" s="200" t="s">
        <v>226</v>
      </c>
      <c r="G203" s="187"/>
      <c r="H203" s="187"/>
      <c r="I203" s="190"/>
      <c r="J203" s="201">
        <f>BK203</f>
        <v>0</v>
      </c>
      <c r="K203" s="187"/>
      <c r="L203" s="192"/>
      <c r="M203" s="193"/>
      <c r="N203" s="194"/>
      <c r="O203" s="194"/>
      <c r="P203" s="195">
        <f>SUM(P204:P212)</f>
        <v>0</v>
      </c>
      <c r="Q203" s="194"/>
      <c r="R203" s="195">
        <f>SUM(R204:R212)</f>
        <v>0</v>
      </c>
      <c r="S203" s="194"/>
      <c r="T203" s="196">
        <f>SUM(T204:T212)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97" t="s">
        <v>80</v>
      </c>
      <c r="AT203" s="198" t="s">
        <v>71</v>
      </c>
      <c r="AU203" s="198" t="s">
        <v>80</v>
      </c>
      <c r="AY203" s="197" t="s">
        <v>115</v>
      </c>
      <c r="BK203" s="199">
        <f>SUM(BK204:BK212)</f>
        <v>0</v>
      </c>
    </row>
    <row r="204" s="2" customFormat="1" ht="37.8" customHeight="1">
      <c r="A204" s="40"/>
      <c r="B204" s="41"/>
      <c r="C204" s="202" t="s">
        <v>227</v>
      </c>
      <c r="D204" s="202" t="s">
        <v>117</v>
      </c>
      <c r="E204" s="203" t="s">
        <v>228</v>
      </c>
      <c r="F204" s="204" t="s">
        <v>229</v>
      </c>
      <c r="G204" s="205" t="s">
        <v>230</v>
      </c>
      <c r="H204" s="206">
        <v>191.87600000000001</v>
      </c>
      <c r="I204" s="207"/>
      <c r="J204" s="208">
        <f>ROUND(I204*H204,2)</f>
        <v>0</v>
      </c>
      <c r="K204" s="204" t="s">
        <v>121</v>
      </c>
      <c r="L204" s="46"/>
      <c r="M204" s="209" t="s">
        <v>19</v>
      </c>
      <c r="N204" s="210" t="s">
        <v>43</v>
      </c>
      <c r="O204" s="86"/>
      <c r="P204" s="211">
        <f>O204*H204</f>
        <v>0</v>
      </c>
      <c r="Q204" s="211">
        <v>0</v>
      </c>
      <c r="R204" s="211">
        <f>Q204*H204</f>
        <v>0</v>
      </c>
      <c r="S204" s="211">
        <v>0</v>
      </c>
      <c r="T204" s="212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3" t="s">
        <v>122</v>
      </c>
      <c r="AT204" s="213" t="s">
        <v>117</v>
      </c>
      <c r="AU204" s="213" t="s">
        <v>82</v>
      </c>
      <c r="AY204" s="19" t="s">
        <v>115</v>
      </c>
      <c r="BE204" s="214">
        <f>IF(N204="základní",J204,0)</f>
        <v>0</v>
      </c>
      <c r="BF204" s="214">
        <f>IF(N204="snížená",J204,0)</f>
        <v>0</v>
      </c>
      <c r="BG204" s="214">
        <f>IF(N204="zákl. přenesená",J204,0)</f>
        <v>0</v>
      </c>
      <c r="BH204" s="214">
        <f>IF(N204="sníž. přenesená",J204,0)</f>
        <v>0</v>
      </c>
      <c r="BI204" s="214">
        <f>IF(N204="nulová",J204,0)</f>
        <v>0</v>
      </c>
      <c r="BJ204" s="19" t="s">
        <v>80</v>
      </c>
      <c r="BK204" s="214">
        <f>ROUND(I204*H204,2)</f>
        <v>0</v>
      </c>
      <c r="BL204" s="19" t="s">
        <v>122</v>
      </c>
      <c r="BM204" s="213" t="s">
        <v>231</v>
      </c>
    </row>
    <row r="205" s="2" customFormat="1" ht="37.8" customHeight="1">
      <c r="A205" s="40"/>
      <c r="B205" s="41"/>
      <c r="C205" s="202" t="s">
        <v>232</v>
      </c>
      <c r="D205" s="202" t="s">
        <v>117</v>
      </c>
      <c r="E205" s="203" t="s">
        <v>233</v>
      </c>
      <c r="F205" s="204" t="s">
        <v>234</v>
      </c>
      <c r="G205" s="205" t="s">
        <v>230</v>
      </c>
      <c r="H205" s="206">
        <v>959.38</v>
      </c>
      <c r="I205" s="207"/>
      <c r="J205" s="208">
        <f>ROUND(I205*H205,2)</f>
        <v>0</v>
      </c>
      <c r="K205" s="204" t="s">
        <v>121</v>
      </c>
      <c r="L205" s="46"/>
      <c r="M205" s="209" t="s">
        <v>19</v>
      </c>
      <c r="N205" s="210" t="s">
        <v>43</v>
      </c>
      <c r="O205" s="86"/>
      <c r="P205" s="211">
        <f>O205*H205</f>
        <v>0</v>
      </c>
      <c r="Q205" s="211">
        <v>0</v>
      </c>
      <c r="R205" s="211">
        <f>Q205*H205</f>
        <v>0</v>
      </c>
      <c r="S205" s="211">
        <v>0</v>
      </c>
      <c r="T205" s="212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3" t="s">
        <v>122</v>
      </c>
      <c r="AT205" s="213" t="s">
        <v>117</v>
      </c>
      <c r="AU205" s="213" t="s">
        <v>82</v>
      </c>
      <c r="AY205" s="19" t="s">
        <v>115</v>
      </c>
      <c r="BE205" s="214">
        <f>IF(N205="základní",J205,0)</f>
        <v>0</v>
      </c>
      <c r="BF205" s="214">
        <f>IF(N205="snížená",J205,0)</f>
        <v>0</v>
      </c>
      <c r="BG205" s="214">
        <f>IF(N205="zákl. přenesená",J205,0)</f>
        <v>0</v>
      </c>
      <c r="BH205" s="214">
        <f>IF(N205="sníž. přenesená",J205,0)</f>
        <v>0</v>
      </c>
      <c r="BI205" s="214">
        <f>IF(N205="nulová",J205,0)</f>
        <v>0</v>
      </c>
      <c r="BJ205" s="19" t="s">
        <v>80</v>
      </c>
      <c r="BK205" s="214">
        <f>ROUND(I205*H205,2)</f>
        <v>0</v>
      </c>
      <c r="BL205" s="19" t="s">
        <v>122</v>
      </c>
      <c r="BM205" s="213" t="s">
        <v>235</v>
      </c>
    </row>
    <row r="206" s="14" customFormat="1">
      <c r="A206" s="14"/>
      <c r="B206" s="226"/>
      <c r="C206" s="227"/>
      <c r="D206" s="217" t="s">
        <v>124</v>
      </c>
      <c r="E206" s="227"/>
      <c r="F206" s="229" t="s">
        <v>236</v>
      </c>
      <c r="G206" s="227"/>
      <c r="H206" s="230">
        <v>959.38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36" t="s">
        <v>124</v>
      </c>
      <c r="AU206" s="236" t="s">
        <v>82</v>
      </c>
      <c r="AV206" s="14" t="s">
        <v>82</v>
      </c>
      <c r="AW206" s="14" t="s">
        <v>4</v>
      </c>
      <c r="AX206" s="14" t="s">
        <v>80</v>
      </c>
      <c r="AY206" s="236" t="s">
        <v>115</v>
      </c>
    </row>
    <row r="207" s="2" customFormat="1" ht="37.8" customHeight="1">
      <c r="A207" s="40"/>
      <c r="B207" s="41"/>
      <c r="C207" s="202" t="s">
        <v>237</v>
      </c>
      <c r="D207" s="202" t="s">
        <v>117</v>
      </c>
      <c r="E207" s="203" t="s">
        <v>238</v>
      </c>
      <c r="F207" s="204" t="s">
        <v>239</v>
      </c>
      <c r="G207" s="205" t="s">
        <v>230</v>
      </c>
      <c r="H207" s="206">
        <v>47.969000000000001</v>
      </c>
      <c r="I207" s="207"/>
      <c r="J207" s="208">
        <f>ROUND(I207*H207,2)</f>
        <v>0</v>
      </c>
      <c r="K207" s="204" t="s">
        <v>121</v>
      </c>
      <c r="L207" s="46"/>
      <c r="M207" s="209" t="s">
        <v>19</v>
      </c>
      <c r="N207" s="210" t="s">
        <v>43</v>
      </c>
      <c r="O207" s="86"/>
      <c r="P207" s="211">
        <f>O207*H207</f>
        <v>0</v>
      </c>
      <c r="Q207" s="211">
        <v>0</v>
      </c>
      <c r="R207" s="211">
        <f>Q207*H207</f>
        <v>0</v>
      </c>
      <c r="S207" s="211">
        <v>0</v>
      </c>
      <c r="T207" s="212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3" t="s">
        <v>122</v>
      </c>
      <c r="AT207" s="213" t="s">
        <v>117</v>
      </c>
      <c r="AU207" s="213" t="s">
        <v>82</v>
      </c>
      <c r="AY207" s="19" t="s">
        <v>115</v>
      </c>
      <c r="BE207" s="214">
        <f>IF(N207="základní",J207,0)</f>
        <v>0</v>
      </c>
      <c r="BF207" s="214">
        <f>IF(N207="snížená",J207,0)</f>
        <v>0</v>
      </c>
      <c r="BG207" s="214">
        <f>IF(N207="zákl. přenesená",J207,0)</f>
        <v>0</v>
      </c>
      <c r="BH207" s="214">
        <f>IF(N207="sníž. přenesená",J207,0)</f>
        <v>0</v>
      </c>
      <c r="BI207" s="214">
        <f>IF(N207="nulová",J207,0)</f>
        <v>0</v>
      </c>
      <c r="BJ207" s="19" t="s">
        <v>80</v>
      </c>
      <c r="BK207" s="214">
        <f>ROUND(I207*H207,2)</f>
        <v>0</v>
      </c>
      <c r="BL207" s="19" t="s">
        <v>122</v>
      </c>
      <c r="BM207" s="213" t="s">
        <v>240</v>
      </c>
    </row>
    <row r="208" s="14" customFormat="1">
      <c r="A208" s="14"/>
      <c r="B208" s="226"/>
      <c r="C208" s="227"/>
      <c r="D208" s="217" t="s">
        <v>124</v>
      </c>
      <c r="E208" s="227"/>
      <c r="F208" s="229" t="s">
        <v>241</v>
      </c>
      <c r="G208" s="227"/>
      <c r="H208" s="230">
        <v>47.969000000000001</v>
      </c>
      <c r="I208" s="231"/>
      <c r="J208" s="227"/>
      <c r="K208" s="227"/>
      <c r="L208" s="232"/>
      <c r="M208" s="233"/>
      <c r="N208" s="234"/>
      <c r="O208" s="234"/>
      <c r="P208" s="234"/>
      <c r="Q208" s="234"/>
      <c r="R208" s="234"/>
      <c r="S208" s="234"/>
      <c r="T208" s="23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36" t="s">
        <v>124</v>
      </c>
      <c r="AU208" s="236" t="s">
        <v>82</v>
      </c>
      <c r="AV208" s="14" t="s">
        <v>82</v>
      </c>
      <c r="AW208" s="14" t="s">
        <v>4</v>
      </c>
      <c r="AX208" s="14" t="s">
        <v>80</v>
      </c>
      <c r="AY208" s="236" t="s">
        <v>115</v>
      </c>
    </row>
    <row r="209" s="2" customFormat="1" ht="37.8" customHeight="1">
      <c r="A209" s="40"/>
      <c r="B209" s="41"/>
      <c r="C209" s="202" t="s">
        <v>242</v>
      </c>
      <c r="D209" s="202" t="s">
        <v>117</v>
      </c>
      <c r="E209" s="203" t="s">
        <v>243</v>
      </c>
      <c r="F209" s="204" t="s">
        <v>244</v>
      </c>
      <c r="G209" s="205" t="s">
        <v>230</v>
      </c>
      <c r="H209" s="206">
        <v>134.31299999999999</v>
      </c>
      <c r="I209" s="207"/>
      <c r="J209" s="208">
        <f>ROUND(I209*H209,2)</f>
        <v>0</v>
      </c>
      <c r="K209" s="204" t="s">
        <v>121</v>
      </c>
      <c r="L209" s="46"/>
      <c r="M209" s="209" t="s">
        <v>19</v>
      </c>
      <c r="N209" s="210" t="s">
        <v>43</v>
      </c>
      <c r="O209" s="86"/>
      <c r="P209" s="211">
        <f>O209*H209</f>
        <v>0</v>
      </c>
      <c r="Q209" s="211">
        <v>0</v>
      </c>
      <c r="R209" s="211">
        <f>Q209*H209</f>
        <v>0</v>
      </c>
      <c r="S209" s="211">
        <v>0</v>
      </c>
      <c r="T209" s="212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3" t="s">
        <v>122</v>
      </c>
      <c r="AT209" s="213" t="s">
        <v>117</v>
      </c>
      <c r="AU209" s="213" t="s">
        <v>82</v>
      </c>
      <c r="AY209" s="19" t="s">
        <v>115</v>
      </c>
      <c r="BE209" s="214">
        <f>IF(N209="základní",J209,0)</f>
        <v>0</v>
      </c>
      <c r="BF209" s="214">
        <f>IF(N209="snížená",J209,0)</f>
        <v>0</v>
      </c>
      <c r="BG209" s="214">
        <f>IF(N209="zákl. přenesená",J209,0)</f>
        <v>0</v>
      </c>
      <c r="BH209" s="214">
        <f>IF(N209="sníž. přenesená",J209,0)</f>
        <v>0</v>
      </c>
      <c r="BI209" s="214">
        <f>IF(N209="nulová",J209,0)</f>
        <v>0</v>
      </c>
      <c r="BJ209" s="19" t="s">
        <v>80</v>
      </c>
      <c r="BK209" s="214">
        <f>ROUND(I209*H209,2)</f>
        <v>0</v>
      </c>
      <c r="BL209" s="19" t="s">
        <v>122</v>
      </c>
      <c r="BM209" s="213" t="s">
        <v>245</v>
      </c>
    </row>
    <row r="210" s="14" customFormat="1">
      <c r="A210" s="14"/>
      <c r="B210" s="226"/>
      <c r="C210" s="227"/>
      <c r="D210" s="217" t="s">
        <v>124</v>
      </c>
      <c r="E210" s="227"/>
      <c r="F210" s="229" t="s">
        <v>246</v>
      </c>
      <c r="G210" s="227"/>
      <c r="H210" s="230">
        <v>134.31299999999999</v>
      </c>
      <c r="I210" s="231"/>
      <c r="J210" s="227"/>
      <c r="K210" s="227"/>
      <c r="L210" s="232"/>
      <c r="M210" s="233"/>
      <c r="N210" s="234"/>
      <c r="O210" s="234"/>
      <c r="P210" s="234"/>
      <c r="Q210" s="234"/>
      <c r="R210" s="234"/>
      <c r="S210" s="234"/>
      <c r="T210" s="23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36" t="s">
        <v>124</v>
      </c>
      <c r="AU210" s="236" t="s">
        <v>82</v>
      </c>
      <c r="AV210" s="14" t="s">
        <v>82</v>
      </c>
      <c r="AW210" s="14" t="s">
        <v>4</v>
      </c>
      <c r="AX210" s="14" t="s">
        <v>80</v>
      </c>
      <c r="AY210" s="236" t="s">
        <v>115</v>
      </c>
    </row>
    <row r="211" s="2" customFormat="1" ht="37.8" customHeight="1">
      <c r="A211" s="40"/>
      <c r="B211" s="41"/>
      <c r="C211" s="202" t="s">
        <v>7</v>
      </c>
      <c r="D211" s="202" t="s">
        <v>117</v>
      </c>
      <c r="E211" s="203" t="s">
        <v>247</v>
      </c>
      <c r="F211" s="204" t="s">
        <v>248</v>
      </c>
      <c r="G211" s="205" t="s">
        <v>230</v>
      </c>
      <c r="H211" s="206">
        <v>9.5939999999999994</v>
      </c>
      <c r="I211" s="207"/>
      <c r="J211" s="208">
        <f>ROUND(I211*H211,2)</f>
        <v>0</v>
      </c>
      <c r="K211" s="204" t="s">
        <v>121</v>
      </c>
      <c r="L211" s="46"/>
      <c r="M211" s="209" t="s">
        <v>19</v>
      </c>
      <c r="N211" s="210" t="s">
        <v>43</v>
      </c>
      <c r="O211" s="86"/>
      <c r="P211" s="211">
        <f>O211*H211</f>
        <v>0</v>
      </c>
      <c r="Q211" s="211">
        <v>0</v>
      </c>
      <c r="R211" s="211">
        <f>Q211*H211</f>
        <v>0</v>
      </c>
      <c r="S211" s="211">
        <v>0</v>
      </c>
      <c r="T211" s="212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3" t="s">
        <v>122</v>
      </c>
      <c r="AT211" s="213" t="s">
        <v>117</v>
      </c>
      <c r="AU211" s="213" t="s">
        <v>82</v>
      </c>
      <c r="AY211" s="19" t="s">
        <v>115</v>
      </c>
      <c r="BE211" s="214">
        <f>IF(N211="základní",J211,0)</f>
        <v>0</v>
      </c>
      <c r="BF211" s="214">
        <f>IF(N211="snížená",J211,0)</f>
        <v>0</v>
      </c>
      <c r="BG211" s="214">
        <f>IF(N211="zákl. přenesená",J211,0)</f>
        <v>0</v>
      </c>
      <c r="BH211" s="214">
        <f>IF(N211="sníž. přenesená",J211,0)</f>
        <v>0</v>
      </c>
      <c r="BI211" s="214">
        <f>IF(N211="nulová",J211,0)</f>
        <v>0</v>
      </c>
      <c r="BJ211" s="19" t="s">
        <v>80</v>
      </c>
      <c r="BK211" s="214">
        <f>ROUND(I211*H211,2)</f>
        <v>0</v>
      </c>
      <c r="BL211" s="19" t="s">
        <v>122</v>
      </c>
      <c r="BM211" s="213" t="s">
        <v>249</v>
      </c>
    </row>
    <row r="212" s="14" customFormat="1">
      <c r="A212" s="14"/>
      <c r="B212" s="226"/>
      <c r="C212" s="227"/>
      <c r="D212" s="217" t="s">
        <v>124</v>
      </c>
      <c r="E212" s="227"/>
      <c r="F212" s="229" t="s">
        <v>250</v>
      </c>
      <c r="G212" s="227"/>
      <c r="H212" s="230">
        <v>9.5939999999999994</v>
      </c>
      <c r="I212" s="231"/>
      <c r="J212" s="227"/>
      <c r="K212" s="227"/>
      <c r="L212" s="232"/>
      <c r="M212" s="233"/>
      <c r="N212" s="234"/>
      <c r="O212" s="234"/>
      <c r="P212" s="234"/>
      <c r="Q212" s="234"/>
      <c r="R212" s="234"/>
      <c r="S212" s="234"/>
      <c r="T212" s="23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36" t="s">
        <v>124</v>
      </c>
      <c r="AU212" s="236" t="s">
        <v>82</v>
      </c>
      <c r="AV212" s="14" t="s">
        <v>82</v>
      </c>
      <c r="AW212" s="14" t="s">
        <v>4</v>
      </c>
      <c r="AX212" s="14" t="s">
        <v>80</v>
      </c>
      <c r="AY212" s="236" t="s">
        <v>115</v>
      </c>
    </row>
    <row r="213" s="12" customFormat="1" ht="22.8" customHeight="1">
      <c r="A213" s="12"/>
      <c r="B213" s="186"/>
      <c r="C213" s="187"/>
      <c r="D213" s="188" t="s">
        <v>71</v>
      </c>
      <c r="E213" s="200" t="s">
        <v>251</v>
      </c>
      <c r="F213" s="200" t="s">
        <v>252</v>
      </c>
      <c r="G213" s="187"/>
      <c r="H213" s="187"/>
      <c r="I213" s="190"/>
      <c r="J213" s="201">
        <f>BK213</f>
        <v>0</v>
      </c>
      <c r="K213" s="187"/>
      <c r="L213" s="192"/>
      <c r="M213" s="193"/>
      <c r="N213" s="194"/>
      <c r="O213" s="194"/>
      <c r="P213" s="195">
        <f>P214</f>
        <v>0</v>
      </c>
      <c r="Q213" s="194"/>
      <c r="R213" s="195">
        <f>R214</f>
        <v>0</v>
      </c>
      <c r="S213" s="194"/>
      <c r="T213" s="196">
        <f>T214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97" t="s">
        <v>80</v>
      </c>
      <c r="AT213" s="198" t="s">
        <v>71</v>
      </c>
      <c r="AU213" s="198" t="s">
        <v>80</v>
      </c>
      <c r="AY213" s="197" t="s">
        <v>115</v>
      </c>
      <c r="BK213" s="199">
        <f>BK214</f>
        <v>0</v>
      </c>
    </row>
    <row r="214" s="2" customFormat="1" ht="37.8" customHeight="1">
      <c r="A214" s="40"/>
      <c r="B214" s="41"/>
      <c r="C214" s="202" t="s">
        <v>253</v>
      </c>
      <c r="D214" s="202" t="s">
        <v>117</v>
      </c>
      <c r="E214" s="203" t="s">
        <v>254</v>
      </c>
      <c r="F214" s="204" t="s">
        <v>255</v>
      </c>
      <c r="G214" s="205" t="s">
        <v>230</v>
      </c>
      <c r="H214" s="206">
        <v>139.822</v>
      </c>
      <c r="I214" s="207"/>
      <c r="J214" s="208">
        <f>ROUND(I214*H214,2)</f>
        <v>0</v>
      </c>
      <c r="K214" s="204" t="s">
        <v>121</v>
      </c>
      <c r="L214" s="46"/>
      <c r="M214" s="209" t="s">
        <v>19</v>
      </c>
      <c r="N214" s="210" t="s">
        <v>43</v>
      </c>
      <c r="O214" s="86"/>
      <c r="P214" s="211">
        <f>O214*H214</f>
        <v>0</v>
      </c>
      <c r="Q214" s="211">
        <v>0</v>
      </c>
      <c r="R214" s="211">
        <f>Q214*H214</f>
        <v>0</v>
      </c>
      <c r="S214" s="211">
        <v>0</v>
      </c>
      <c r="T214" s="212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3" t="s">
        <v>122</v>
      </c>
      <c r="AT214" s="213" t="s">
        <v>117</v>
      </c>
      <c r="AU214" s="213" t="s">
        <v>82</v>
      </c>
      <c r="AY214" s="19" t="s">
        <v>115</v>
      </c>
      <c r="BE214" s="214">
        <f>IF(N214="základní",J214,0)</f>
        <v>0</v>
      </c>
      <c r="BF214" s="214">
        <f>IF(N214="snížená",J214,0)</f>
        <v>0</v>
      </c>
      <c r="BG214" s="214">
        <f>IF(N214="zákl. přenesená",J214,0)</f>
        <v>0</v>
      </c>
      <c r="BH214" s="214">
        <f>IF(N214="sníž. přenesená",J214,0)</f>
        <v>0</v>
      </c>
      <c r="BI214" s="214">
        <f>IF(N214="nulová",J214,0)</f>
        <v>0</v>
      </c>
      <c r="BJ214" s="19" t="s">
        <v>80</v>
      </c>
      <c r="BK214" s="214">
        <f>ROUND(I214*H214,2)</f>
        <v>0</v>
      </c>
      <c r="BL214" s="19" t="s">
        <v>122</v>
      </c>
      <c r="BM214" s="213" t="s">
        <v>256</v>
      </c>
    </row>
    <row r="215" s="12" customFormat="1" ht="25.92" customHeight="1">
      <c r="A215" s="12"/>
      <c r="B215" s="186"/>
      <c r="C215" s="187"/>
      <c r="D215" s="188" t="s">
        <v>71</v>
      </c>
      <c r="E215" s="189" t="s">
        <v>257</v>
      </c>
      <c r="F215" s="189" t="s">
        <v>258</v>
      </c>
      <c r="G215" s="187"/>
      <c r="H215" s="187"/>
      <c r="I215" s="190"/>
      <c r="J215" s="191">
        <f>BK215</f>
        <v>0</v>
      </c>
      <c r="K215" s="187"/>
      <c r="L215" s="192"/>
      <c r="M215" s="193"/>
      <c r="N215" s="194"/>
      <c r="O215" s="194"/>
      <c r="P215" s="195">
        <f>P216+P218</f>
        <v>0</v>
      </c>
      <c r="Q215" s="194"/>
      <c r="R215" s="195">
        <f>R216+R218</f>
        <v>0</v>
      </c>
      <c r="S215" s="194"/>
      <c r="T215" s="196">
        <f>T216+T218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97" t="s">
        <v>135</v>
      </c>
      <c r="AT215" s="198" t="s">
        <v>71</v>
      </c>
      <c r="AU215" s="198" t="s">
        <v>72</v>
      </c>
      <c r="AY215" s="197" t="s">
        <v>115</v>
      </c>
      <c r="BK215" s="199">
        <f>BK216+BK218</f>
        <v>0</v>
      </c>
    </row>
    <row r="216" s="12" customFormat="1" ht="22.8" customHeight="1">
      <c r="A216" s="12"/>
      <c r="B216" s="186"/>
      <c r="C216" s="187"/>
      <c r="D216" s="188" t="s">
        <v>71</v>
      </c>
      <c r="E216" s="200" t="s">
        <v>259</v>
      </c>
      <c r="F216" s="200" t="s">
        <v>260</v>
      </c>
      <c r="G216" s="187"/>
      <c r="H216" s="187"/>
      <c r="I216" s="190"/>
      <c r="J216" s="201">
        <f>BK216</f>
        <v>0</v>
      </c>
      <c r="K216" s="187"/>
      <c r="L216" s="192"/>
      <c r="M216" s="193"/>
      <c r="N216" s="194"/>
      <c r="O216" s="194"/>
      <c r="P216" s="195">
        <f>P217</f>
        <v>0</v>
      </c>
      <c r="Q216" s="194"/>
      <c r="R216" s="195">
        <f>R217</f>
        <v>0</v>
      </c>
      <c r="S216" s="194"/>
      <c r="T216" s="196">
        <f>T217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97" t="s">
        <v>135</v>
      </c>
      <c r="AT216" s="198" t="s">
        <v>71</v>
      </c>
      <c r="AU216" s="198" t="s">
        <v>80</v>
      </c>
      <c r="AY216" s="197" t="s">
        <v>115</v>
      </c>
      <c r="BK216" s="199">
        <f>BK217</f>
        <v>0</v>
      </c>
    </row>
    <row r="217" s="2" customFormat="1" ht="14.4" customHeight="1">
      <c r="A217" s="40"/>
      <c r="B217" s="41"/>
      <c r="C217" s="202" t="s">
        <v>261</v>
      </c>
      <c r="D217" s="202" t="s">
        <v>117</v>
      </c>
      <c r="E217" s="203" t="s">
        <v>262</v>
      </c>
      <c r="F217" s="204" t="s">
        <v>260</v>
      </c>
      <c r="G217" s="205" t="s">
        <v>263</v>
      </c>
      <c r="H217" s="206">
        <v>1</v>
      </c>
      <c r="I217" s="207"/>
      <c r="J217" s="208">
        <f>ROUND(I217*H217,2)</f>
        <v>0</v>
      </c>
      <c r="K217" s="204" t="s">
        <v>121</v>
      </c>
      <c r="L217" s="46"/>
      <c r="M217" s="209" t="s">
        <v>19</v>
      </c>
      <c r="N217" s="210" t="s">
        <v>43</v>
      </c>
      <c r="O217" s="86"/>
      <c r="P217" s="211">
        <f>O217*H217</f>
        <v>0</v>
      </c>
      <c r="Q217" s="211">
        <v>0</v>
      </c>
      <c r="R217" s="211">
        <f>Q217*H217</f>
        <v>0</v>
      </c>
      <c r="S217" s="211">
        <v>0</v>
      </c>
      <c r="T217" s="212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3" t="s">
        <v>264</v>
      </c>
      <c r="AT217" s="213" t="s">
        <v>117</v>
      </c>
      <c r="AU217" s="213" t="s">
        <v>82</v>
      </c>
      <c r="AY217" s="19" t="s">
        <v>115</v>
      </c>
      <c r="BE217" s="214">
        <f>IF(N217="základní",J217,0)</f>
        <v>0</v>
      </c>
      <c r="BF217" s="214">
        <f>IF(N217="snížená",J217,0)</f>
        <v>0</v>
      </c>
      <c r="BG217" s="214">
        <f>IF(N217="zákl. přenesená",J217,0)</f>
        <v>0</v>
      </c>
      <c r="BH217" s="214">
        <f>IF(N217="sníž. přenesená",J217,0)</f>
        <v>0</v>
      </c>
      <c r="BI217" s="214">
        <f>IF(N217="nulová",J217,0)</f>
        <v>0</v>
      </c>
      <c r="BJ217" s="19" t="s">
        <v>80</v>
      </c>
      <c r="BK217" s="214">
        <f>ROUND(I217*H217,2)</f>
        <v>0</v>
      </c>
      <c r="BL217" s="19" t="s">
        <v>264</v>
      </c>
      <c r="BM217" s="213" t="s">
        <v>265</v>
      </c>
    </row>
    <row r="218" s="12" customFormat="1" ht="22.8" customHeight="1">
      <c r="A218" s="12"/>
      <c r="B218" s="186"/>
      <c r="C218" s="187"/>
      <c r="D218" s="188" t="s">
        <v>71</v>
      </c>
      <c r="E218" s="200" t="s">
        <v>266</v>
      </c>
      <c r="F218" s="200" t="s">
        <v>267</v>
      </c>
      <c r="G218" s="187"/>
      <c r="H218" s="187"/>
      <c r="I218" s="190"/>
      <c r="J218" s="201">
        <f>BK218</f>
        <v>0</v>
      </c>
      <c r="K218" s="187"/>
      <c r="L218" s="192"/>
      <c r="M218" s="193"/>
      <c r="N218" s="194"/>
      <c r="O218" s="194"/>
      <c r="P218" s="195">
        <f>SUM(P219:P221)</f>
        <v>0</v>
      </c>
      <c r="Q218" s="194"/>
      <c r="R218" s="195">
        <f>SUM(R219:R221)</f>
        <v>0</v>
      </c>
      <c r="S218" s="194"/>
      <c r="T218" s="196">
        <f>SUM(T219:T221)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197" t="s">
        <v>135</v>
      </c>
      <c r="AT218" s="198" t="s">
        <v>71</v>
      </c>
      <c r="AU218" s="198" t="s">
        <v>80</v>
      </c>
      <c r="AY218" s="197" t="s">
        <v>115</v>
      </c>
      <c r="BK218" s="199">
        <f>SUM(BK219:BK221)</f>
        <v>0</v>
      </c>
    </row>
    <row r="219" s="2" customFormat="1" ht="14.4" customHeight="1">
      <c r="A219" s="40"/>
      <c r="B219" s="41"/>
      <c r="C219" s="202" t="s">
        <v>268</v>
      </c>
      <c r="D219" s="202" t="s">
        <v>117</v>
      </c>
      <c r="E219" s="203" t="s">
        <v>269</v>
      </c>
      <c r="F219" s="204" t="s">
        <v>270</v>
      </c>
      <c r="G219" s="205" t="s">
        <v>263</v>
      </c>
      <c r="H219" s="206">
        <v>1</v>
      </c>
      <c r="I219" s="207"/>
      <c r="J219" s="208">
        <f>ROUND(I219*H219,2)</f>
        <v>0</v>
      </c>
      <c r="K219" s="204" t="s">
        <v>121</v>
      </c>
      <c r="L219" s="46"/>
      <c r="M219" s="209" t="s">
        <v>19</v>
      </c>
      <c r="N219" s="210" t="s">
        <v>43</v>
      </c>
      <c r="O219" s="86"/>
      <c r="P219" s="211">
        <f>O219*H219</f>
        <v>0</v>
      </c>
      <c r="Q219" s="211">
        <v>0</v>
      </c>
      <c r="R219" s="211">
        <f>Q219*H219</f>
        <v>0</v>
      </c>
      <c r="S219" s="211">
        <v>0</v>
      </c>
      <c r="T219" s="212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3" t="s">
        <v>264</v>
      </c>
      <c r="AT219" s="213" t="s">
        <v>117</v>
      </c>
      <c r="AU219" s="213" t="s">
        <v>82</v>
      </c>
      <c r="AY219" s="19" t="s">
        <v>115</v>
      </c>
      <c r="BE219" s="214">
        <f>IF(N219="základní",J219,0)</f>
        <v>0</v>
      </c>
      <c r="BF219" s="214">
        <f>IF(N219="snížená",J219,0)</f>
        <v>0</v>
      </c>
      <c r="BG219" s="214">
        <f>IF(N219="zákl. přenesená",J219,0)</f>
        <v>0</v>
      </c>
      <c r="BH219" s="214">
        <f>IF(N219="sníž. přenesená",J219,0)</f>
        <v>0</v>
      </c>
      <c r="BI219" s="214">
        <f>IF(N219="nulová",J219,0)</f>
        <v>0</v>
      </c>
      <c r="BJ219" s="19" t="s">
        <v>80</v>
      </c>
      <c r="BK219" s="214">
        <f>ROUND(I219*H219,2)</f>
        <v>0</v>
      </c>
      <c r="BL219" s="19" t="s">
        <v>264</v>
      </c>
      <c r="BM219" s="213" t="s">
        <v>271</v>
      </c>
    </row>
    <row r="220" s="13" customFormat="1">
      <c r="A220" s="13"/>
      <c r="B220" s="215"/>
      <c r="C220" s="216"/>
      <c r="D220" s="217" t="s">
        <v>124</v>
      </c>
      <c r="E220" s="218" t="s">
        <v>19</v>
      </c>
      <c r="F220" s="219" t="s">
        <v>272</v>
      </c>
      <c r="G220" s="216"/>
      <c r="H220" s="218" t="s">
        <v>19</v>
      </c>
      <c r="I220" s="220"/>
      <c r="J220" s="216"/>
      <c r="K220" s="216"/>
      <c r="L220" s="221"/>
      <c r="M220" s="222"/>
      <c r="N220" s="223"/>
      <c r="O220" s="223"/>
      <c r="P220" s="223"/>
      <c r="Q220" s="223"/>
      <c r="R220" s="223"/>
      <c r="S220" s="223"/>
      <c r="T220" s="22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25" t="s">
        <v>124</v>
      </c>
      <c r="AU220" s="225" t="s">
        <v>82</v>
      </c>
      <c r="AV220" s="13" t="s">
        <v>80</v>
      </c>
      <c r="AW220" s="13" t="s">
        <v>33</v>
      </c>
      <c r="AX220" s="13" t="s">
        <v>72</v>
      </c>
      <c r="AY220" s="225" t="s">
        <v>115</v>
      </c>
    </row>
    <row r="221" s="14" customFormat="1">
      <c r="A221" s="14"/>
      <c r="B221" s="226"/>
      <c r="C221" s="227"/>
      <c r="D221" s="217" t="s">
        <v>124</v>
      </c>
      <c r="E221" s="228" t="s">
        <v>19</v>
      </c>
      <c r="F221" s="229" t="s">
        <v>80</v>
      </c>
      <c r="G221" s="227"/>
      <c r="H221" s="230">
        <v>1</v>
      </c>
      <c r="I221" s="231"/>
      <c r="J221" s="227"/>
      <c r="K221" s="227"/>
      <c r="L221" s="232"/>
      <c r="M221" s="259"/>
      <c r="N221" s="260"/>
      <c r="O221" s="260"/>
      <c r="P221" s="260"/>
      <c r="Q221" s="260"/>
      <c r="R221" s="260"/>
      <c r="S221" s="260"/>
      <c r="T221" s="26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36" t="s">
        <v>124</v>
      </c>
      <c r="AU221" s="236" t="s">
        <v>82</v>
      </c>
      <c r="AV221" s="14" t="s">
        <v>82</v>
      </c>
      <c r="AW221" s="14" t="s">
        <v>33</v>
      </c>
      <c r="AX221" s="14" t="s">
        <v>80</v>
      </c>
      <c r="AY221" s="236" t="s">
        <v>115</v>
      </c>
    </row>
    <row r="222" s="2" customFormat="1" ht="6.96" customHeight="1">
      <c r="A222" s="40"/>
      <c r="B222" s="61"/>
      <c r="C222" s="62"/>
      <c r="D222" s="62"/>
      <c r="E222" s="62"/>
      <c r="F222" s="62"/>
      <c r="G222" s="62"/>
      <c r="H222" s="62"/>
      <c r="I222" s="62"/>
      <c r="J222" s="62"/>
      <c r="K222" s="62"/>
      <c r="L222" s="46"/>
      <c r="M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</row>
  </sheetData>
  <sheetProtection sheet="1" autoFilter="0" formatColumns="0" formatRows="0" objects="1" scenarios="1" spinCount="100000" saltValue="9oF489UL20dr/MVl0yuwWwxEvmpjpED+fYxXZ8DG0dm8I/yJ8AjmEwReWO0J/GXbDAXaCNYLHCEWLnrvCJHYVg==" hashValue="htqs5lL4P3RDwVKHAnsrQAi5y6+PEXDvaGJJzGnfOMryWUZ7BKA6ZI7cza8PRGedrTBWvoHF7iBugaOX5PqhRA==" algorithmName="SHA-512" password="CC35"/>
  <autoFilter ref="C88:K221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62" customWidth="1"/>
    <col min="2" max="2" width="1.667969" style="262" customWidth="1"/>
    <col min="3" max="4" width="5" style="262" customWidth="1"/>
    <col min="5" max="5" width="11.66016" style="262" customWidth="1"/>
    <col min="6" max="6" width="9.160156" style="262" customWidth="1"/>
    <col min="7" max="7" width="5" style="262" customWidth="1"/>
    <col min="8" max="8" width="77.83203" style="262" customWidth="1"/>
    <col min="9" max="10" width="20" style="262" customWidth="1"/>
    <col min="11" max="11" width="1.667969" style="262" customWidth="1"/>
  </cols>
  <sheetData>
    <row r="1" s="1" customFormat="1" ht="37.5" customHeight="1"/>
    <row r="2" s="1" customFormat="1" ht="7.5" customHeight="1">
      <c r="B2" s="263"/>
      <c r="C2" s="264"/>
      <c r="D2" s="264"/>
      <c r="E2" s="264"/>
      <c r="F2" s="264"/>
      <c r="G2" s="264"/>
      <c r="H2" s="264"/>
      <c r="I2" s="264"/>
      <c r="J2" s="264"/>
      <c r="K2" s="265"/>
    </row>
    <row r="3" s="17" customFormat="1" ht="45" customHeight="1">
      <c r="B3" s="266"/>
      <c r="C3" s="267" t="s">
        <v>273</v>
      </c>
      <c r="D3" s="267"/>
      <c r="E3" s="267"/>
      <c r="F3" s="267"/>
      <c r="G3" s="267"/>
      <c r="H3" s="267"/>
      <c r="I3" s="267"/>
      <c r="J3" s="267"/>
      <c r="K3" s="268"/>
    </row>
    <row r="4" s="1" customFormat="1" ht="25.5" customHeight="1">
      <c r="B4" s="269"/>
      <c r="C4" s="270" t="s">
        <v>274</v>
      </c>
      <c r="D4" s="270"/>
      <c r="E4" s="270"/>
      <c r="F4" s="270"/>
      <c r="G4" s="270"/>
      <c r="H4" s="270"/>
      <c r="I4" s="270"/>
      <c r="J4" s="270"/>
      <c r="K4" s="271"/>
    </row>
    <row r="5" s="1" customFormat="1" ht="5.25" customHeight="1">
      <c r="B5" s="269"/>
      <c r="C5" s="272"/>
      <c r="D5" s="272"/>
      <c r="E5" s="272"/>
      <c r="F5" s="272"/>
      <c r="G5" s="272"/>
      <c r="H5" s="272"/>
      <c r="I5" s="272"/>
      <c r="J5" s="272"/>
      <c r="K5" s="271"/>
    </row>
    <row r="6" s="1" customFormat="1" ht="15" customHeight="1">
      <c r="B6" s="269"/>
      <c r="C6" s="273" t="s">
        <v>275</v>
      </c>
      <c r="D6" s="273"/>
      <c r="E6" s="273"/>
      <c r="F6" s="273"/>
      <c r="G6" s="273"/>
      <c r="H6" s="273"/>
      <c r="I6" s="273"/>
      <c r="J6" s="273"/>
      <c r="K6" s="271"/>
    </row>
    <row r="7" s="1" customFormat="1" ht="15" customHeight="1">
      <c r="B7" s="274"/>
      <c r="C7" s="273" t="s">
        <v>276</v>
      </c>
      <c r="D7" s="273"/>
      <c r="E7" s="273"/>
      <c r="F7" s="273"/>
      <c r="G7" s="273"/>
      <c r="H7" s="273"/>
      <c r="I7" s="273"/>
      <c r="J7" s="273"/>
      <c r="K7" s="271"/>
    </row>
    <row r="8" s="1" customFormat="1" ht="12.75" customHeight="1">
      <c r="B8" s="274"/>
      <c r="C8" s="273"/>
      <c r="D8" s="273"/>
      <c r="E8" s="273"/>
      <c r="F8" s="273"/>
      <c r="G8" s="273"/>
      <c r="H8" s="273"/>
      <c r="I8" s="273"/>
      <c r="J8" s="273"/>
      <c r="K8" s="271"/>
    </row>
    <row r="9" s="1" customFormat="1" ht="15" customHeight="1">
      <c r="B9" s="274"/>
      <c r="C9" s="273" t="s">
        <v>277</v>
      </c>
      <c r="D9" s="273"/>
      <c r="E9" s="273"/>
      <c r="F9" s="273"/>
      <c r="G9" s="273"/>
      <c r="H9" s="273"/>
      <c r="I9" s="273"/>
      <c r="J9" s="273"/>
      <c r="K9" s="271"/>
    </row>
    <row r="10" s="1" customFormat="1" ht="15" customHeight="1">
      <c r="B10" s="274"/>
      <c r="C10" s="273"/>
      <c r="D10" s="273" t="s">
        <v>278</v>
      </c>
      <c r="E10" s="273"/>
      <c r="F10" s="273"/>
      <c r="G10" s="273"/>
      <c r="H10" s="273"/>
      <c r="I10" s="273"/>
      <c r="J10" s="273"/>
      <c r="K10" s="271"/>
    </row>
    <row r="11" s="1" customFormat="1" ht="15" customHeight="1">
      <c r="B11" s="274"/>
      <c r="C11" s="275"/>
      <c r="D11" s="273" t="s">
        <v>279</v>
      </c>
      <c r="E11" s="273"/>
      <c r="F11" s="273"/>
      <c r="G11" s="273"/>
      <c r="H11" s="273"/>
      <c r="I11" s="273"/>
      <c r="J11" s="273"/>
      <c r="K11" s="271"/>
    </row>
    <row r="12" s="1" customFormat="1" ht="15" customHeight="1">
      <c r="B12" s="274"/>
      <c r="C12" s="275"/>
      <c r="D12" s="273"/>
      <c r="E12" s="273"/>
      <c r="F12" s="273"/>
      <c r="G12" s="273"/>
      <c r="H12" s="273"/>
      <c r="I12" s="273"/>
      <c r="J12" s="273"/>
      <c r="K12" s="271"/>
    </row>
    <row r="13" s="1" customFormat="1" ht="15" customHeight="1">
      <c r="B13" s="274"/>
      <c r="C13" s="275"/>
      <c r="D13" s="276" t="s">
        <v>280</v>
      </c>
      <c r="E13" s="273"/>
      <c r="F13" s="273"/>
      <c r="G13" s="273"/>
      <c r="H13" s="273"/>
      <c r="I13" s="273"/>
      <c r="J13" s="273"/>
      <c r="K13" s="271"/>
    </row>
    <row r="14" s="1" customFormat="1" ht="12.75" customHeight="1">
      <c r="B14" s="274"/>
      <c r="C14" s="275"/>
      <c r="D14" s="275"/>
      <c r="E14" s="275"/>
      <c r="F14" s="275"/>
      <c r="G14" s="275"/>
      <c r="H14" s="275"/>
      <c r="I14" s="275"/>
      <c r="J14" s="275"/>
      <c r="K14" s="271"/>
    </row>
    <row r="15" s="1" customFormat="1" ht="15" customHeight="1">
      <c r="B15" s="274"/>
      <c r="C15" s="275"/>
      <c r="D15" s="273" t="s">
        <v>281</v>
      </c>
      <c r="E15" s="273"/>
      <c r="F15" s="273"/>
      <c r="G15" s="273"/>
      <c r="H15" s="273"/>
      <c r="I15" s="273"/>
      <c r="J15" s="273"/>
      <c r="K15" s="271"/>
    </row>
    <row r="16" s="1" customFormat="1" ht="15" customHeight="1">
      <c r="B16" s="274"/>
      <c r="C16" s="275"/>
      <c r="D16" s="273" t="s">
        <v>282</v>
      </c>
      <c r="E16" s="273"/>
      <c r="F16" s="273"/>
      <c r="G16" s="273"/>
      <c r="H16" s="273"/>
      <c r="I16" s="273"/>
      <c r="J16" s="273"/>
      <c r="K16" s="271"/>
    </row>
    <row r="17" s="1" customFormat="1" ht="15" customHeight="1">
      <c r="B17" s="274"/>
      <c r="C17" s="275"/>
      <c r="D17" s="273" t="s">
        <v>283</v>
      </c>
      <c r="E17" s="273"/>
      <c r="F17" s="273"/>
      <c r="G17" s="273"/>
      <c r="H17" s="273"/>
      <c r="I17" s="273"/>
      <c r="J17" s="273"/>
      <c r="K17" s="271"/>
    </row>
    <row r="18" s="1" customFormat="1" ht="15" customHeight="1">
      <c r="B18" s="274"/>
      <c r="C18" s="275"/>
      <c r="D18" s="275"/>
      <c r="E18" s="277" t="s">
        <v>79</v>
      </c>
      <c r="F18" s="273" t="s">
        <v>284</v>
      </c>
      <c r="G18" s="273"/>
      <c r="H18" s="273"/>
      <c r="I18" s="273"/>
      <c r="J18" s="273"/>
      <c r="K18" s="271"/>
    </row>
    <row r="19" s="1" customFormat="1" ht="15" customHeight="1">
      <c r="B19" s="274"/>
      <c r="C19" s="275"/>
      <c r="D19" s="275"/>
      <c r="E19" s="277" t="s">
        <v>285</v>
      </c>
      <c r="F19" s="273" t="s">
        <v>286</v>
      </c>
      <c r="G19" s="273"/>
      <c r="H19" s="273"/>
      <c r="I19" s="273"/>
      <c r="J19" s="273"/>
      <c r="K19" s="271"/>
    </row>
    <row r="20" s="1" customFormat="1" ht="15" customHeight="1">
      <c r="B20" s="274"/>
      <c r="C20" s="275"/>
      <c r="D20" s="275"/>
      <c r="E20" s="277" t="s">
        <v>287</v>
      </c>
      <c r="F20" s="273" t="s">
        <v>288</v>
      </c>
      <c r="G20" s="273"/>
      <c r="H20" s="273"/>
      <c r="I20" s="273"/>
      <c r="J20" s="273"/>
      <c r="K20" s="271"/>
    </row>
    <row r="21" s="1" customFormat="1" ht="15" customHeight="1">
      <c r="B21" s="274"/>
      <c r="C21" s="275"/>
      <c r="D21" s="275"/>
      <c r="E21" s="277" t="s">
        <v>289</v>
      </c>
      <c r="F21" s="273" t="s">
        <v>290</v>
      </c>
      <c r="G21" s="273"/>
      <c r="H21" s="273"/>
      <c r="I21" s="273"/>
      <c r="J21" s="273"/>
      <c r="K21" s="271"/>
    </row>
    <row r="22" s="1" customFormat="1" ht="15" customHeight="1">
      <c r="B22" s="274"/>
      <c r="C22" s="275"/>
      <c r="D22" s="275"/>
      <c r="E22" s="277" t="s">
        <v>291</v>
      </c>
      <c r="F22" s="273" t="s">
        <v>292</v>
      </c>
      <c r="G22" s="273"/>
      <c r="H22" s="273"/>
      <c r="I22" s="273"/>
      <c r="J22" s="273"/>
      <c r="K22" s="271"/>
    </row>
    <row r="23" s="1" customFormat="1" ht="15" customHeight="1">
      <c r="B23" s="274"/>
      <c r="C23" s="275"/>
      <c r="D23" s="275"/>
      <c r="E23" s="277" t="s">
        <v>293</v>
      </c>
      <c r="F23" s="273" t="s">
        <v>294</v>
      </c>
      <c r="G23" s="273"/>
      <c r="H23" s="273"/>
      <c r="I23" s="273"/>
      <c r="J23" s="273"/>
      <c r="K23" s="271"/>
    </row>
    <row r="24" s="1" customFormat="1" ht="12.75" customHeight="1">
      <c r="B24" s="274"/>
      <c r="C24" s="275"/>
      <c r="D24" s="275"/>
      <c r="E24" s="275"/>
      <c r="F24" s="275"/>
      <c r="G24" s="275"/>
      <c r="H24" s="275"/>
      <c r="I24" s="275"/>
      <c r="J24" s="275"/>
      <c r="K24" s="271"/>
    </row>
    <row r="25" s="1" customFormat="1" ht="15" customHeight="1">
      <c r="B25" s="274"/>
      <c r="C25" s="273" t="s">
        <v>295</v>
      </c>
      <c r="D25" s="273"/>
      <c r="E25" s="273"/>
      <c r="F25" s="273"/>
      <c r="G25" s="273"/>
      <c r="H25" s="273"/>
      <c r="I25" s="273"/>
      <c r="J25" s="273"/>
      <c r="K25" s="271"/>
    </row>
    <row r="26" s="1" customFormat="1" ht="15" customHeight="1">
      <c r="B26" s="274"/>
      <c r="C26" s="273" t="s">
        <v>296</v>
      </c>
      <c r="D26" s="273"/>
      <c r="E26" s="273"/>
      <c r="F26" s="273"/>
      <c r="G26" s="273"/>
      <c r="H26" s="273"/>
      <c r="I26" s="273"/>
      <c r="J26" s="273"/>
      <c r="K26" s="271"/>
    </row>
    <row r="27" s="1" customFormat="1" ht="15" customHeight="1">
      <c r="B27" s="274"/>
      <c r="C27" s="273"/>
      <c r="D27" s="273" t="s">
        <v>297</v>
      </c>
      <c r="E27" s="273"/>
      <c r="F27" s="273"/>
      <c r="G27" s="273"/>
      <c r="H27" s="273"/>
      <c r="I27" s="273"/>
      <c r="J27" s="273"/>
      <c r="K27" s="271"/>
    </row>
    <row r="28" s="1" customFormat="1" ht="15" customHeight="1">
      <c r="B28" s="274"/>
      <c r="C28" s="275"/>
      <c r="D28" s="273" t="s">
        <v>298</v>
      </c>
      <c r="E28" s="273"/>
      <c r="F28" s="273"/>
      <c r="G28" s="273"/>
      <c r="H28" s="273"/>
      <c r="I28" s="273"/>
      <c r="J28" s="273"/>
      <c r="K28" s="271"/>
    </row>
    <row r="29" s="1" customFormat="1" ht="12.75" customHeight="1">
      <c r="B29" s="274"/>
      <c r="C29" s="275"/>
      <c r="D29" s="275"/>
      <c r="E29" s="275"/>
      <c r="F29" s="275"/>
      <c r="G29" s="275"/>
      <c r="H29" s="275"/>
      <c r="I29" s="275"/>
      <c r="J29" s="275"/>
      <c r="K29" s="271"/>
    </row>
    <row r="30" s="1" customFormat="1" ht="15" customHeight="1">
      <c r="B30" s="274"/>
      <c r="C30" s="275"/>
      <c r="D30" s="273" t="s">
        <v>299</v>
      </c>
      <c r="E30" s="273"/>
      <c r="F30" s="273"/>
      <c r="G30" s="273"/>
      <c r="H30" s="273"/>
      <c r="I30" s="273"/>
      <c r="J30" s="273"/>
      <c r="K30" s="271"/>
    </row>
    <row r="31" s="1" customFormat="1" ht="15" customHeight="1">
      <c r="B31" s="274"/>
      <c r="C31" s="275"/>
      <c r="D31" s="273" t="s">
        <v>300</v>
      </c>
      <c r="E31" s="273"/>
      <c r="F31" s="273"/>
      <c r="G31" s="273"/>
      <c r="H31" s="273"/>
      <c r="I31" s="273"/>
      <c r="J31" s="273"/>
      <c r="K31" s="271"/>
    </row>
    <row r="32" s="1" customFormat="1" ht="12.75" customHeight="1">
      <c r="B32" s="274"/>
      <c r="C32" s="275"/>
      <c r="D32" s="275"/>
      <c r="E32" s="275"/>
      <c r="F32" s="275"/>
      <c r="G32" s="275"/>
      <c r="H32" s="275"/>
      <c r="I32" s="275"/>
      <c r="J32" s="275"/>
      <c r="K32" s="271"/>
    </row>
    <row r="33" s="1" customFormat="1" ht="15" customHeight="1">
      <c r="B33" s="274"/>
      <c r="C33" s="275"/>
      <c r="D33" s="273" t="s">
        <v>301</v>
      </c>
      <c r="E33" s="273"/>
      <c r="F33" s="273"/>
      <c r="G33" s="273"/>
      <c r="H33" s="273"/>
      <c r="I33" s="273"/>
      <c r="J33" s="273"/>
      <c r="K33" s="271"/>
    </row>
    <row r="34" s="1" customFormat="1" ht="15" customHeight="1">
      <c r="B34" s="274"/>
      <c r="C34" s="275"/>
      <c r="D34" s="273" t="s">
        <v>302</v>
      </c>
      <c r="E34" s="273"/>
      <c r="F34" s="273"/>
      <c r="G34" s="273"/>
      <c r="H34" s="273"/>
      <c r="I34" s="273"/>
      <c r="J34" s="273"/>
      <c r="K34" s="271"/>
    </row>
    <row r="35" s="1" customFormat="1" ht="15" customHeight="1">
      <c r="B35" s="274"/>
      <c r="C35" s="275"/>
      <c r="D35" s="273" t="s">
        <v>303</v>
      </c>
      <c r="E35" s="273"/>
      <c r="F35" s="273"/>
      <c r="G35" s="273"/>
      <c r="H35" s="273"/>
      <c r="I35" s="273"/>
      <c r="J35" s="273"/>
      <c r="K35" s="271"/>
    </row>
    <row r="36" s="1" customFormat="1" ht="15" customHeight="1">
      <c r="B36" s="274"/>
      <c r="C36" s="275"/>
      <c r="D36" s="273"/>
      <c r="E36" s="276" t="s">
        <v>101</v>
      </c>
      <c r="F36" s="273"/>
      <c r="G36" s="273" t="s">
        <v>304</v>
      </c>
      <c r="H36" s="273"/>
      <c r="I36" s="273"/>
      <c r="J36" s="273"/>
      <c r="K36" s="271"/>
    </row>
    <row r="37" s="1" customFormat="1" ht="30.75" customHeight="1">
      <c r="B37" s="274"/>
      <c r="C37" s="275"/>
      <c r="D37" s="273"/>
      <c r="E37" s="276" t="s">
        <v>305</v>
      </c>
      <c r="F37" s="273"/>
      <c r="G37" s="273" t="s">
        <v>306</v>
      </c>
      <c r="H37" s="273"/>
      <c r="I37" s="273"/>
      <c r="J37" s="273"/>
      <c r="K37" s="271"/>
    </row>
    <row r="38" s="1" customFormat="1" ht="15" customHeight="1">
      <c r="B38" s="274"/>
      <c r="C38" s="275"/>
      <c r="D38" s="273"/>
      <c r="E38" s="276" t="s">
        <v>53</v>
      </c>
      <c r="F38" s="273"/>
      <c r="G38" s="273" t="s">
        <v>307</v>
      </c>
      <c r="H38" s="273"/>
      <c r="I38" s="273"/>
      <c r="J38" s="273"/>
      <c r="K38" s="271"/>
    </row>
    <row r="39" s="1" customFormat="1" ht="15" customHeight="1">
      <c r="B39" s="274"/>
      <c r="C39" s="275"/>
      <c r="D39" s="273"/>
      <c r="E39" s="276" t="s">
        <v>54</v>
      </c>
      <c r="F39" s="273"/>
      <c r="G39" s="273" t="s">
        <v>308</v>
      </c>
      <c r="H39" s="273"/>
      <c r="I39" s="273"/>
      <c r="J39" s="273"/>
      <c r="K39" s="271"/>
    </row>
    <row r="40" s="1" customFormat="1" ht="15" customHeight="1">
      <c r="B40" s="274"/>
      <c r="C40" s="275"/>
      <c r="D40" s="273"/>
      <c r="E40" s="276" t="s">
        <v>102</v>
      </c>
      <c r="F40" s="273"/>
      <c r="G40" s="273" t="s">
        <v>309</v>
      </c>
      <c r="H40" s="273"/>
      <c r="I40" s="273"/>
      <c r="J40" s="273"/>
      <c r="K40" s="271"/>
    </row>
    <row r="41" s="1" customFormat="1" ht="15" customHeight="1">
      <c r="B41" s="274"/>
      <c r="C41" s="275"/>
      <c r="D41" s="273"/>
      <c r="E41" s="276" t="s">
        <v>103</v>
      </c>
      <c r="F41" s="273"/>
      <c r="G41" s="273" t="s">
        <v>310</v>
      </c>
      <c r="H41" s="273"/>
      <c r="I41" s="273"/>
      <c r="J41" s="273"/>
      <c r="K41" s="271"/>
    </row>
    <row r="42" s="1" customFormat="1" ht="15" customHeight="1">
      <c r="B42" s="274"/>
      <c r="C42" s="275"/>
      <c r="D42" s="273"/>
      <c r="E42" s="276" t="s">
        <v>311</v>
      </c>
      <c r="F42" s="273"/>
      <c r="G42" s="273" t="s">
        <v>312</v>
      </c>
      <c r="H42" s="273"/>
      <c r="I42" s="273"/>
      <c r="J42" s="273"/>
      <c r="K42" s="271"/>
    </row>
    <row r="43" s="1" customFormat="1" ht="15" customHeight="1">
      <c r="B43" s="274"/>
      <c r="C43" s="275"/>
      <c r="D43" s="273"/>
      <c r="E43" s="276"/>
      <c r="F43" s="273"/>
      <c r="G43" s="273" t="s">
        <v>313</v>
      </c>
      <c r="H43" s="273"/>
      <c r="I43" s="273"/>
      <c r="J43" s="273"/>
      <c r="K43" s="271"/>
    </row>
    <row r="44" s="1" customFormat="1" ht="15" customHeight="1">
      <c r="B44" s="274"/>
      <c r="C44" s="275"/>
      <c r="D44" s="273"/>
      <c r="E44" s="276" t="s">
        <v>314</v>
      </c>
      <c r="F44" s="273"/>
      <c r="G44" s="273" t="s">
        <v>315</v>
      </c>
      <c r="H44" s="273"/>
      <c r="I44" s="273"/>
      <c r="J44" s="273"/>
      <c r="K44" s="271"/>
    </row>
    <row r="45" s="1" customFormat="1" ht="15" customHeight="1">
      <c r="B45" s="274"/>
      <c r="C45" s="275"/>
      <c r="D45" s="273"/>
      <c r="E45" s="276" t="s">
        <v>105</v>
      </c>
      <c r="F45" s="273"/>
      <c r="G45" s="273" t="s">
        <v>316</v>
      </c>
      <c r="H45" s="273"/>
      <c r="I45" s="273"/>
      <c r="J45" s="273"/>
      <c r="K45" s="271"/>
    </row>
    <row r="46" s="1" customFormat="1" ht="12.75" customHeight="1">
      <c r="B46" s="274"/>
      <c r="C46" s="275"/>
      <c r="D46" s="273"/>
      <c r="E46" s="273"/>
      <c r="F46" s="273"/>
      <c r="G46" s="273"/>
      <c r="H46" s="273"/>
      <c r="I46" s="273"/>
      <c r="J46" s="273"/>
      <c r="K46" s="271"/>
    </row>
    <row r="47" s="1" customFormat="1" ht="15" customHeight="1">
      <c r="B47" s="274"/>
      <c r="C47" s="275"/>
      <c r="D47" s="273" t="s">
        <v>317</v>
      </c>
      <c r="E47" s="273"/>
      <c r="F47" s="273"/>
      <c r="G47" s="273"/>
      <c r="H47" s="273"/>
      <c r="I47" s="273"/>
      <c r="J47" s="273"/>
      <c r="K47" s="271"/>
    </row>
    <row r="48" s="1" customFormat="1" ht="15" customHeight="1">
      <c r="B48" s="274"/>
      <c r="C48" s="275"/>
      <c r="D48" s="275"/>
      <c r="E48" s="273" t="s">
        <v>318</v>
      </c>
      <c r="F48" s="273"/>
      <c r="G48" s="273"/>
      <c r="H48" s="273"/>
      <c r="I48" s="273"/>
      <c r="J48" s="273"/>
      <c r="K48" s="271"/>
    </row>
    <row r="49" s="1" customFormat="1" ht="15" customHeight="1">
      <c r="B49" s="274"/>
      <c r="C49" s="275"/>
      <c r="D49" s="275"/>
      <c r="E49" s="273" t="s">
        <v>319</v>
      </c>
      <c r="F49" s="273"/>
      <c r="G49" s="273"/>
      <c r="H49" s="273"/>
      <c r="I49" s="273"/>
      <c r="J49" s="273"/>
      <c r="K49" s="271"/>
    </row>
    <row r="50" s="1" customFormat="1" ht="15" customHeight="1">
      <c r="B50" s="274"/>
      <c r="C50" s="275"/>
      <c r="D50" s="275"/>
      <c r="E50" s="273" t="s">
        <v>320</v>
      </c>
      <c r="F50" s="273"/>
      <c r="G50" s="273"/>
      <c r="H50" s="273"/>
      <c r="I50" s="273"/>
      <c r="J50" s="273"/>
      <c r="K50" s="271"/>
    </row>
    <row r="51" s="1" customFormat="1" ht="15" customHeight="1">
      <c r="B51" s="274"/>
      <c r="C51" s="275"/>
      <c r="D51" s="273" t="s">
        <v>321</v>
      </c>
      <c r="E51" s="273"/>
      <c r="F51" s="273"/>
      <c r="G51" s="273"/>
      <c r="H51" s="273"/>
      <c r="I51" s="273"/>
      <c r="J51" s="273"/>
      <c r="K51" s="271"/>
    </row>
    <row r="52" s="1" customFormat="1" ht="25.5" customHeight="1">
      <c r="B52" s="269"/>
      <c r="C52" s="270" t="s">
        <v>322</v>
      </c>
      <c r="D52" s="270"/>
      <c r="E52" s="270"/>
      <c r="F52" s="270"/>
      <c r="G52" s="270"/>
      <c r="H52" s="270"/>
      <c r="I52" s="270"/>
      <c r="J52" s="270"/>
      <c r="K52" s="271"/>
    </row>
    <row r="53" s="1" customFormat="1" ht="5.25" customHeight="1">
      <c r="B53" s="269"/>
      <c r="C53" s="272"/>
      <c r="D53" s="272"/>
      <c r="E53" s="272"/>
      <c r="F53" s="272"/>
      <c r="G53" s="272"/>
      <c r="H53" s="272"/>
      <c r="I53" s="272"/>
      <c r="J53" s="272"/>
      <c r="K53" s="271"/>
    </row>
    <row r="54" s="1" customFormat="1" ht="15" customHeight="1">
      <c r="B54" s="269"/>
      <c r="C54" s="273" t="s">
        <v>323</v>
      </c>
      <c r="D54" s="273"/>
      <c r="E54" s="273"/>
      <c r="F54" s="273"/>
      <c r="G54" s="273"/>
      <c r="H54" s="273"/>
      <c r="I54" s="273"/>
      <c r="J54" s="273"/>
      <c r="K54" s="271"/>
    </row>
    <row r="55" s="1" customFormat="1" ht="15" customHeight="1">
      <c r="B55" s="269"/>
      <c r="C55" s="273" t="s">
        <v>324</v>
      </c>
      <c r="D55" s="273"/>
      <c r="E55" s="273"/>
      <c r="F55" s="273"/>
      <c r="G55" s="273"/>
      <c r="H55" s="273"/>
      <c r="I55" s="273"/>
      <c r="J55" s="273"/>
      <c r="K55" s="271"/>
    </row>
    <row r="56" s="1" customFormat="1" ht="12.75" customHeight="1">
      <c r="B56" s="269"/>
      <c r="C56" s="273"/>
      <c r="D56" s="273"/>
      <c r="E56" s="273"/>
      <c r="F56" s="273"/>
      <c r="G56" s="273"/>
      <c r="H56" s="273"/>
      <c r="I56" s="273"/>
      <c r="J56" s="273"/>
      <c r="K56" s="271"/>
    </row>
    <row r="57" s="1" customFormat="1" ht="15" customHeight="1">
      <c r="B57" s="269"/>
      <c r="C57" s="273" t="s">
        <v>325</v>
      </c>
      <c r="D57" s="273"/>
      <c r="E57" s="273"/>
      <c r="F57" s="273"/>
      <c r="G57" s="273"/>
      <c r="H57" s="273"/>
      <c r="I57" s="273"/>
      <c r="J57" s="273"/>
      <c r="K57" s="271"/>
    </row>
    <row r="58" s="1" customFormat="1" ht="15" customHeight="1">
      <c r="B58" s="269"/>
      <c r="C58" s="275"/>
      <c r="D58" s="273" t="s">
        <v>326</v>
      </c>
      <c r="E58" s="273"/>
      <c r="F58" s="273"/>
      <c r="G58" s="273"/>
      <c r="H58" s="273"/>
      <c r="I58" s="273"/>
      <c r="J58" s="273"/>
      <c r="K58" s="271"/>
    </row>
    <row r="59" s="1" customFormat="1" ht="15" customHeight="1">
      <c r="B59" s="269"/>
      <c r="C59" s="275"/>
      <c r="D59" s="273" t="s">
        <v>327</v>
      </c>
      <c r="E59" s="273"/>
      <c r="F59" s="273"/>
      <c r="G59" s="273"/>
      <c r="H59" s="273"/>
      <c r="I59" s="273"/>
      <c r="J59" s="273"/>
      <c r="K59" s="271"/>
    </row>
    <row r="60" s="1" customFormat="1" ht="15" customHeight="1">
      <c r="B60" s="269"/>
      <c r="C60" s="275"/>
      <c r="D60" s="273" t="s">
        <v>328</v>
      </c>
      <c r="E60" s="273"/>
      <c r="F60" s="273"/>
      <c r="G60" s="273"/>
      <c r="H60" s="273"/>
      <c r="I60" s="273"/>
      <c r="J60" s="273"/>
      <c r="K60" s="271"/>
    </row>
    <row r="61" s="1" customFormat="1" ht="15" customHeight="1">
      <c r="B61" s="269"/>
      <c r="C61" s="275"/>
      <c r="D61" s="273" t="s">
        <v>329</v>
      </c>
      <c r="E61" s="273"/>
      <c r="F61" s="273"/>
      <c r="G61" s="273"/>
      <c r="H61" s="273"/>
      <c r="I61" s="273"/>
      <c r="J61" s="273"/>
      <c r="K61" s="271"/>
    </row>
    <row r="62" s="1" customFormat="1" ht="15" customHeight="1">
      <c r="B62" s="269"/>
      <c r="C62" s="275"/>
      <c r="D62" s="278" t="s">
        <v>330</v>
      </c>
      <c r="E62" s="278"/>
      <c r="F62" s="278"/>
      <c r="G62" s="278"/>
      <c r="H62" s="278"/>
      <c r="I62" s="278"/>
      <c r="J62" s="278"/>
      <c r="K62" s="271"/>
    </row>
    <row r="63" s="1" customFormat="1" ht="15" customHeight="1">
      <c r="B63" s="269"/>
      <c r="C63" s="275"/>
      <c r="D63" s="273" t="s">
        <v>331</v>
      </c>
      <c r="E63" s="273"/>
      <c r="F63" s="273"/>
      <c r="G63" s="273"/>
      <c r="H63" s="273"/>
      <c r="I63" s="273"/>
      <c r="J63" s="273"/>
      <c r="K63" s="271"/>
    </row>
    <row r="64" s="1" customFormat="1" ht="12.75" customHeight="1">
      <c r="B64" s="269"/>
      <c r="C64" s="275"/>
      <c r="D64" s="275"/>
      <c r="E64" s="279"/>
      <c r="F64" s="275"/>
      <c r="G64" s="275"/>
      <c r="H64" s="275"/>
      <c r="I64" s="275"/>
      <c r="J64" s="275"/>
      <c r="K64" s="271"/>
    </row>
    <row r="65" s="1" customFormat="1" ht="15" customHeight="1">
      <c r="B65" s="269"/>
      <c r="C65" s="275"/>
      <c r="D65" s="273" t="s">
        <v>332</v>
      </c>
      <c r="E65" s="273"/>
      <c r="F65" s="273"/>
      <c r="G65" s="273"/>
      <c r="H65" s="273"/>
      <c r="I65" s="273"/>
      <c r="J65" s="273"/>
      <c r="K65" s="271"/>
    </row>
    <row r="66" s="1" customFormat="1" ht="15" customHeight="1">
      <c r="B66" s="269"/>
      <c r="C66" s="275"/>
      <c r="D66" s="278" t="s">
        <v>333</v>
      </c>
      <c r="E66" s="278"/>
      <c r="F66" s="278"/>
      <c r="G66" s="278"/>
      <c r="H66" s="278"/>
      <c r="I66" s="278"/>
      <c r="J66" s="278"/>
      <c r="K66" s="271"/>
    </row>
    <row r="67" s="1" customFormat="1" ht="15" customHeight="1">
      <c r="B67" s="269"/>
      <c r="C67" s="275"/>
      <c r="D67" s="273" t="s">
        <v>334</v>
      </c>
      <c r="E67" s="273"/>
      <c r="F67" s="273"/>
      <c r="G67" s="273"/>
      <c r="H67" s="273"/>
      <c r="I67" s="273"/>
      <c r="J67" s="273"/>
      <c r="K67" s="271"/>
    </row>
    <row r="68" s="1" customFormat="1" ht="15" customHeight="1">
      <c r="B68" s="269"/>
      <c r="C68" s="275"/>
      <c r="D68" s="273" t="s">
        <v>335</v>
      </c>
      <c r="E68" s="273"/>
      <c r="F68" s="273"/>
      <c r="G68" s="273"/>
      <c r="H68" s="273"/>
      <c r="I68" s="273"/>
      <c r="J68" s="273"/>
      <c r="K68" s="271"/>
    </row>
    <row r="69" s="1" customFormat="1" ht="15" customHeight="1">
      <c r="B69" s="269"/>
      <c r="C69" s="275"/>
      <c r="D69" s="273" t="s">
        <v>336</v>
      </c>
      <c r="E69" s="273"/>
      <c r="F69" s="273"/>
      <c r="G69" s="273"/>
      <c r="H69" s="273"/>
      <c r="I69" s="273"/>
      <c r="J69" s="273"/>
      <c r="K69" s="271"/>
    </row>
    <row r="70" s="1" customFormat="1" ht="15" customHeight="1">
      <c r="B70" s="269"/>
      <c r="C70" s="275"/>
      <c r="D70" s="273" t="s">
        <v>337</v>
      </c>
      <c r="E70" s="273"/>
      <c r="F70" s="273"/>
      <c r="G70" s="273"/>
      <c r="H70" s="273"/>
      <c r="I70" s="273"/>
      <c r="J70" s="273"/>
      <c r="K70" s="271"/>
    </row>
    <row r="71" s="1" customFormat="1" ht="12.75" customHeight="1">
      <c r="B71" s="280"/>
      <c r="C71" s="281"/>
      <c r="D71" s="281"/>
      <c r="E71" s="281"/>
      <c r="F71" s="281"/>
      <c r="G71" s="281"/>
      <c r="H71" s="281"/>
      <c r="I71" s="281"/>
      <c r="J71" s="281"/>
      <c r="K71" s="282"/>
    </row>
    <row r="72" s="1" customFormat="1" ht="18.75" customHeight="1">
      <c r="B72" s="283"/>
      <c r="C72" s="283"/>
      <c r="D72" s="283"/>
      <c r="E72" s="283"/>
      <c r="F72" s="283"/>
      <c r="G72" s="283"/>
      <c r="H72" s="283"/>
      <c r="I72" s="283"/>
      <c r="J72" s="283"/>
      <c r="K72" s="284"/>
    </row>
    <row r="73" s="1" customFormat="1" ht="18.75" customHeight="1">
      <c r="B73" s="284"/>
      <c r="C73" s="284"/>
      <c r="D73" s="284"/>
      <c r="E73" s="284"/>
      <c r="F73" s="284"/>
      <c r="G73" s="284"/>
      <c r="H73" s="284"/>
      <c r="I73" s="284"/>
      <c r="J73" s="284"/>
      <c r="K73" s="284"/>
    </row>
    <row r="74" s="1" customFormat="1" ht="7.5" customHeight="1">
      <c r="B74" s="285"/>
      <c r="C74" s="286"/>
      <c r="D74" s="286"/>
      <c r="E74" s="286"/>
      <c r="F74" s="286"/>
      <c r="G74" s="286"/>
      <c r="H74" s="286"/>
      <c r="I74" s="286"/>
      <c r="J74" s="286"/>
      <c r="K74" s="287"/>
    </row>
    <row r="75" s="1" customFormat="1" ht="45" customHeight="1">
      <c r="B75" s="288"/>
      <c r="C75" s="289" t="s">
        <v>338</v>
      </c>
      <c r="D75" s="289"/>
      <c r="E75" s="289"/>
      <c r="F75" s="289"/>
      <c r="G75" s="289"/>
      <c r="H75" s="289"/>
      <c r="I75" s="289"/>
      <c r="J75" s="289"/>
      <c r="K75" s="290"/>
    </row>
    <row r="76" s="1" customFormat="1" ht="17.25" customHeight="1">
      <c r="B76" s="288"/>
      <c r="C76" s="291" t="s">
        <v>339</v>
      </c>
      <c r="D76" s="291"/>
      <c r="E76" s="291"/>
      <c r="F76" s="291" t="s">
        <v>340</v>
      </c>
      <c r="G76" s="292"/>
      <c r="H76" s="291" t="s">
        <v>54</v>
      </c>
      <c r="I76" s="291" t="s">
        <v>57</v>
      </c>
      <c r="J76" s="291" t="s">
        <v>341</v>
      </c>
      <c r="K76" s="290"/>
    </row>
    <row r="77" s="1" customFormat="1" ht="17.25" customHeight="1">
      <c r="B77" s="288"/>
      <c r="C77" s="293" t="s">
        <v>342</v>
      </c>
      <c r="D77" s="293"/>
      <c r="E77" s="293"/>
      <c r="F77" s="294" t="s">
        <v>343</v>
      </c>
      <c r="G77" s="295"/>
      <c r="H77" s="293"/>
      <c r="I77" s="293"/>
      <c r="J77" s="293" t="s">
        <v>344</v>
      </c>
      <c r="K77" s="290"/>
    </row>
    <row r="78" s="1" customFormat="1" ht="5.25" customHeight="1">
      <c r="B78" s="288"/>
      <c r="C78" s="296"/>
      <c r="D78" s="296"/>
      <c r="E78" s="296"/>
      <c r="F78" s="296"/>
      <c r="G78" s="297"/>
      <c r="H78" s="296"/>
      <c r="I78" s="296"/>
      <c r="J78" s="296"/>
      <c r="K78" s="290"/>
    </row>
    <row r="79" s="1" customFormat="1" ht="15" customHeight="1">
      <c r="B79" s="288"/>
      <c r="C79" s="276" t="s">
        <v>53</v>
      </c>
      <c r="D79" s="298"/>
      <c r="E79" s="298"/>
      <c r="F79" s="299" t="s">
        <v>345</v>
      </c>
      <c r="G79" s="300"/>
      <c r="H79" s="276" t="s">
        <v>346</v>
      </c>
      <c r="I79" s="276" t="s">
        <v>347</v>
      </c>
      <c r="J79" s="276">
        <v>20</v>
      </c>
      <c r="K79" s="290"/>
    </row>
    <row r="80" s="1" customFormat="1" ht="15" customHeight="1">
      <c r="B80" s="288"/>
      <c r="C80" s="276" t="s">
        <v>348</v>
      </c>
      <c r="D80" s="276"/>
      <c r="E80" s="276"/>
      <c r="F80" s="299" t="s">
        <v>345</v>
      </c>
      <c r="G80" s="300"/>
      <c r="H80" s="276" t="s">
        <v>349</v>
      </c>
      <c r="I80" s="276" t="s">
        <v>347</v>
      </c>
      <c r="J80" s="276">
        <v>120</v>
      </c>
      <c r="K80" s="290"/>
    </row>
    <row r="81" s="1" customFormat="1" ht="15" customHeight="1">
      <c r="B81" s="301"/>
      <c r="C81" s="276" t="s">
        <v>350</v>
      </c>
      <c r="D81" s="276"/>
      <c r="E81" s="276"/>
      <c r="F81" s="299" t="s">
        <v>351</v>
      </c>
      <c r="G81" s="300"/>
      <c r="H81" s="276" t="s">
        <v>352</v>
      </c>
      <c r="I81" s="276" t="s">
        <v>347</v>
      </c>
      <c r="J81" s="276">
        <v>50</v>
      </c>
      <c r="K81" s="290"/>
    </row>
    <row r="82" s="1" customFormat="1" ht="15" customHeight="1">
      <c r="B82" s="301"/>
      <c r="C82" s="276" t="s">
        <v>353</v>
      </c>
      <c r="D82" s="276"/>
      <c r="E82" s="276"/>
      <c r="F82" s="299" t="s">
        <v>345</v>
      </c>
      <c r="G82" s="300"/>
      <c r="H82" s="276" t="s">
        <v>354</v>
      </c>
      <c r="I82" s="276" t="s">
        <v>355</v>
      </c>
      <c r="J82" s="276"/>
      <c r="K82" s="290"/>
    </row>
    <row r="83" s="1" customFormat="1" ht="15" customHeight="1">
      <c r="B83" s="301"/>
      <c r="C83" s="302" t="s">
        <v>356</v>
      </c>
      <c r="D83" s="302"/>
      <c r="E83" s="302"/>
      <c r="F83" s="303" t="s">
        <v>351</v>
      </c>
      <c r="G83" s="302"/>
      <c r="H83" s="302" t="s">
        <v>357</v>
      </c>
      <c r="I83" s="302" t="s">
        <v>347</v>
      </c>
      <c r="J83" s="302">
        <v>15</v>
      </c>
      <c r="K83" s="290"/>
    </row>
    <row r="84" s="1" customFormat="1" ht="15" customHeight="1">
      <c r="B84" s="301"/>
      <c r="C84" s="302" t="s">
        <v>358</v>
      </c>
      <c r="D84" s="302"/>
      <c r="E84" s="302"/>
      <c r="F84" s="303" t="s">
        <v>351</v>
      </c>
      <c r="G84" s="302"/>
      <c r="H84" s="302" t="s">
        <v>359</v>
      </c>
      <c r="I84" s="302" t="s">
        <v>347</v>
      </c>
      <c r="J84" s="302">
        <v>15</v>
      </c>
      <c r="K84" s="290"/>
    </row>
    <row r="85" s="1" customFormat="1" ht="15" customHeight="1">
      <c r="B85" s="301"/>
      <c r="C85" s="302" t="s">
        <v>360</v>
      </c>
      <c r="D85" s="302"/>
      <c r="E85" s="302"/>
      <c r="F85" s="303" t="s">
        <v>351</v>
      </c>
      <c r="G85" s="302"/>
      <c r="H85" s="302" t="s">
        <v>361</v>
      </c>
      <c r="I85" s="302" t="s">
        <v>347</v>
      </c>
      <c r="J85" s="302">
        <v>20</v>
      </c>
      <c r="K85" s="290"/>
    </row>
    <row r="86" s="1" customFormat="1" ht="15" customHeight="1">
      <c r="B86" s="301"/>
      <c r="C86" s="302" t="s">
        <v>362</v>
      </c>
      <c r="D86" s="302"/>
      <c r="E86" s="302"/>
      <c r="F86" s="303" t="s">
        <v>351</v>
      </c>
      <c r="G86" s="302"/>
      <c r="H86" s="302" t="s">
        <v>363</v>
      </c>
      <c r="I86" s="302" t="s">
        <v>347</v>
      </c>
      <c r="J86" s="302">
        <v>20</v>
      </c>
      <c r="K86" s="290"/>
    </row>
    <row r="87" s="1" customFormat="1" ht="15" customHeight="1">
      <c r="B87" s="301"/>
      <c r="C87" s="276" t="s">
        <v>364</v>
      </c>
      <c r="D87" s="276"/>
      <c r="E87" s="276"/>
      <c r="F87" s="299" t="s">
        <v>351</v>
      </c>
      <c r="G87" s="300"/>
      <c r="H87" s="276" t="s">
        <v>365</v>
      </c>
      <c r="I87" s="276" t="s">
        <v>347</v>
      </c>
      <c r="J87" s="276">
        <v>50</v>
      </c>
      <c r="K87" s="290"/>
    </row>
    <row r="88" s="1" customFormat="1" ht="15" customHeight="1">
      <c r="B88" s="301"/>
      <c r="C88" s="276" t="s">
        <v>366</v>
      </c>
      <c r="D88" s="276"/>
      <c r="E88" s="276"/>
      <c r="F88" s="299" t="s">
        <v>351</v>
      </c>
      <c r="G88" s="300"/>
      <c r="H88" s="276" t="s">
        <v>367</v>
      </c>
      <c r="I88" s="276" t="s">
        <v>347</v>
      </c>
      <c r="J88" s="276">
        <v>20</v>
      </c>
      <c r="K88" s="290"/>
    </row>
    <row r="89" s="1" customFormat="1" ht="15" customHeight="1">
      <c r="B89" s="301"/>
      <c r="C89" s="276" t="s">
        <v>368</v>
      </c>
      <c r="D89" s="276"/>
      <c r="E89" s="276"/>
      <c r="F89" s="299" t="s">
        <v>351</v>
      </c>
      <c r="G89" s="300"/>
      <c r="H89" s="276" t="s">
        <v>369</v>
      </c>
      <c r="I89" s="276" t="s">
        <v>347</v>
      </c>
      <c r="J89" s="276">
        <v>20</v>
      </c>
      <c r="K89" s="290"/>
    </row>
    <row r="90" s="1" customFormat="1" ht="15" customHeight="1">
      <c r="B90" s="301"/>
      <c r="C90" s="276" t="s">
        <v>370</v>
      </c>
      <c r="D90" s="276"/>
      <c r="E90" s="276"/>
      <c r="F90" s="299" t="s">
        <v>351</v>
      </c>
      <c r="G90" s="300"/>
      <c r="H90" s="276" t="s">
        <v>371</v>
      </c>
      <c r="I90" s="276" t="s">
        <v>347</v>
      </c>
      <c r="J90" s="276">
        <v>50</v>
      </c>
      <c r="K90" s="290"/>
    </row>
    <row r="91" s="1" customFormat="1" ht="15" customHeight="1">
      <c r="B91" s="301"/>
      <c r="C91" s="276" t="s">
        <v>372</v>
      </c>
      <c r="D91" s="276"/>
      <c r="E91" s="276"/>
      <c r="F91" s="299" t="s">
        <v>351</v>
      </c>
      <c r="G91" s="300"/>
      <c r="H91" s="276" t="s">
        <v>372</v>
      </c>
      <c r="I91" s="276" t="s">
        <v>347</v>
      </c>
      <c r="J91" s="276">
        <v>50</v>
      </c>
      <c r="K91" s="290"/>
    </row>
    <row r="92" s="1" customFormat="1" ht="15" customHeight="1">
      <c r="B92" s="301"/>
      <c r="C92" s="276" t="s">
        <v>373</v>
      </c>
      <c r="D92" s="276"/>
      <c r="E92" s="276"/>
      <c r="F92" s="299" t="s">
        <v>351</v>
      </c>
      <c r="G92" s="300"/>
      <c r="H92" s="276" t="s">
        <v>374</v>
      </c>
      <c r="I92" s="276" t="s">
        <v>347</v>
      </c>
      <c r="J92" s="276">
        <v>255</v>
      </c>
      <c r="K92" s="290"/>
    </row>
    <row r="93" s="1" customFormat="1" ht="15" customHeight="1">
      <c r="B93" s="301"/>
      <c r="C93" s="276" t="s">
        <v>375</v>
      </c>
      <c r="D93" s="276"/>
      <c r="E93" s="276"/>
      <c r="F93" s="299" t="s">
        <v>345</v>
      </c>
      <c r="G93" s="300"/>
      <c r="H93" s="276" t="s">
        <v>376</v>
      </c>
      <c r="I93" s="276" t="s">
        <v>377</v>
      </c>
      <c r="J93" s="276"/>
      <c r="K93" s="290"/>
    </row>
    <row r="94" s="1" customFormat="1" ht="15" customHeight="1">
      <c r="B94" s="301"/>
      <c r="C94" s="276" t="s">
        <v>378</v>
      </c>
      <c r="D94" s="276"/>
      <c r="E94" s="276"/>
      <c r="F94" s="299" t="s">
        <v>345</v>
      </c>
      <c r="G94" s="300"/>
      <c r="H94" s="276" t="s">
        <v>379</v>
      </c>
      <c r="I94" s="276" t="s">
        <v>380</v>
      </c>
      <c r="J94" s="276"/>
      <c r="K94" s="290"/>
    </row>
    <row r="95" s="1" customFormat="1" ht="15" customHeight="1">
      <c r="B95" s="301"/>
      <c r="C95" s="276" t="s">
        <v>381</v>
      </c>
      <c r="D95" s="276"/>
      <c r="E95" s="276"/>
      <c r="F95" s="299" t="s">
        <v>345</v>
      </c>
      <c r="G95" s="300"/>
      <c r="H95" s="276" t="s">
        <v>381</v>
      </c>
      <c r="I95" s="276" t="s">
        <v>380</v>
      </c>
      <c r="J95" s="276"/>
      <c r="K95" s="290"/>
    </row>
    <row r="96" s="1" customFormat="1" ht="15" customHeight="1">
      <c r="B96" s="301"/>
      <c r="C96" s="276" t="s">
        <v>38</v>
      </c>
      <c r="D96" s="276"/>
      <c r="E96" s="276"/>
      <c r="F96" s="299" t="s">
        <v>345</v>
      </c>
      <c r="G96" s="300"/>
      <c r="H96" s="276" t="s">
        <v>382</v>
      </c>
      <c r="I96" s="276" t="s">
        <v>380</v>
      </c>
      <c r="J96" s="276"/>
      <c r="K96" s="290"/>
    </row>
    <row r="97" s="1" customFormat="1" ht="15" customHeight="1">
      <c r="B97" s="301"/>
      <c r="C97" s="276" t="s">
        <v>48</v>
      </c>
      <c r="D97" s="276"/>
      <c r="E97" s="276"/>
      <c r="F97" s="299" t="s">
        <v>345</v>
      </c>
      <c r="G97" s="300"/>
      <c r="H97" s="276" t="s">
        <v>383</v>
      </c>
      <c r="I97" s="276" t="s">
        <v>380</v>
      </c>
      <c r="J97" s="276"/>
      <c r="K97" s="290"/>
    </row>
    <row r="98" s="1" customFormat="1" ht="15" customHeight="1">
      <c r="B98" s="304"/>
      <c r="C98" s="305"/>
      <c r="D98" s="305"/>
      <c r="E98" s="305"/>
      <c r="F98" s="305"/>
      <c r="G98" s="305"/>
      <c r="H98" s="305"/>
      <c r="I98" s="305"/>
      <c r="J98" s="305"/>
      <c r="K98" s="306"/>
    </row>
    <row r="99" s="1" customFormat="1" ht="18.75" customHeight="1">
      <c r="B99" s="307"/>
      <c r="C99" s="308"/>
      <c r="D99" s="308"/>
      <c r="E99" s="308"/>
      <c r="F99" s="308"/>
      <c r="G99" s="308"/>
      <c r="H99" s="308"/>
      <c r="I99" s="308"/>
      <c r="J99" s="308"/>
      <c r="K99" s="307"/>
    </row>
    <row r="100" s="1" customFormat="1" ht="18.75" customHeight="1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</row>
    <row r="101" s="1" customFormat="1" ht="7.5" customHeight="1">
      <c r="B101" s="285"/>
      <c r="C101" s="286"/>
      <c r="D101" s="286"/>
      <c r="E101" s="286"/>
      <c r="F101" s="286"/>
      <c r="G101" s="286"/>
      <c r="H101" s="286"/>
      <c r="I101" s="286"/>
      <c r="J101" s="286"/>
      <c r="K101" s="287"/>
    </row>
    <row r="102" s="1" customFormat="1" ht="45" customHeight="1">
      <c r="B102" s="288"/>
      <c r="C102" s="289" t="s">
        <v>384</v>
      </c>
      <c r="D102" s="289"/>
      <c r="E102" s="289"/>
      <c r="F102" s="289"/>
      <c r="G102" s="289"/>
      <c r="H102" s="289"/>
      <c r="I102" s="289"/>
      <c r="J102" s="289"/>
      <c r="K102" s="290"/>
    </row>
    <row r="103" s="1" customFormat="1" ht="17.25" customHeight="1">
      <c r="B103" s="288"/>
      <c r="C103" s="291" t="s">
        <v>339</v>
      </c>
      <c r="D103" s="291"/>
      <c r="E103" s="291"/>
      <c r="F103" s="291" t="s">
        <v>340</v>
      </c>
      <c r="G103" s="292"/>
      <c r="H103" s="291" t="s">
        <v>54</v>
      </c>
      <c r="I103" s="291" t="s">
        <v>57</v>
      </c>
      <c r="J103" s="291" t="s">
        <v>341</v>
      </c>
      <c r="K103" s="290"/>
    </row>
    <row r="104" s="1" customFormat="1" ht="17.25" customHeight="1">
      <c r="B104" s="288"/>
      <c r="C104" s="293" t="s">
        <v>342</v>
      </c>
      <c r="D104" s="293"/>
      <c r="E104" s="293"/>
      <c r="F104" s="294" t="s">
        <v>343</v>
      </c>
      <c r="G104" s="295"/>
      <c r="H104" s="293"/>
      <c r="I104" s="293"/>
      <c r="J104" s="293" t="s">
        <v>344</v>
      </c>
      <c r="K104" s="290"/>
    </row>
    <row r="105" s="1" customFormat="1" ht="5.25" customHeight="1">
      <c r="B105" s="288"/>
      <c r="C105" s="291"/>
      <c r="D105" s="291"/>
      <c r="E105" s="291"/>
      <c r="F105" s="291"/>
      <c r="G105" s="309"/>
      <c r="H105" s="291"/>
      <c r="I105" s="291"/>
      <c r="J105" s="291"/>
      <c r="K105" s="290"/>
    </row>
    <row r="106" s="1" customFormat="1" ht="15" customHeight="1">
      <c r="B106" s="288"/>
      <c r="C106" s="276" t="s">
        <v>53</v>
      </c>
      <c r="D106" s="298"/>
      <c r="E106" s="298"/>
      <c r="F106" s="299" t="s">
        <v>345</v>
      </c>
      <c r="G106" s="276"/>
      <c r="H106" s="276" t="s">
        <v>385</v>
      </c>
      <c r="I106" s="276" t="s">
        <v>347</v>
      </c>
      <c r="J106" s="276">
        <v>20</v>
      </c>
      <c r="K106" s="290"/>
    </row>
    <row r="107" s="1" customFormat="1" ht="15" customHeight="1">
      <c r="B107" s="288"/>
      <c r="C107" s="276" t="s">
        <v>348</v>
      </c>
      <c r="D107" s="276"/>
      <c r="E107" s="276"/>
      <c r="F107" s="299" t="s">
        <v>345</v>
      </c>
      <c r="G107" s="276"/>
      <c r="H107" s="276" t="s">
        <v>385</v>
      </c>
      <c r="I107" s="276" t="s">
        <v>347</v>
      </c>
      <c r="J107" s="276">
        <v>120</v>
      </c>
      <c r="K107" s="290"/>
    </row>
    <row r="108" s="1" customFormat="1" ht="15" customHeight="1">
      <c r="B108" s="301"/>
      <c r="C108" s="276" t="s">
        <v>350</v>
      </c>
      <c r="D108" s="276"/>
      <c r="E108" s="276"/>
      <c r="F108" s="299" t="s">
        <v>351</v>
      </c>
      <c r="G108" s="276"/>
      <c r="H108" s="276" t="s">
        <v>385</v>
      </c>
      <c r="I108" s="276" t="s">
        <v>347</v>
      </c>
      <c r="J108" s="276">
        <v>50</v>
      </c>
      <c r="K108" s="290"/>
    </row>
    <row r="109" s="1" customFormat="1" ht="15" customHeight="1">
      <c r="B109" s="301"/>
      <c r="C109" s="276" t="s">
        <v>353</v>
      </c>
      <c r="D109" s="276"/>
      <c r="E109" s="276"/>
      <c r="F109" s="299" t="s">
        <v>345</v>
      </c>
      <c r="G109" s="276"/>
      <c r="H109" s="276" t="s">
        <v>385</v>
      </c>
      <c r="I109" s="276" t="s">
        <v>355</v>
      </c>
      <c r="J109" s="276"/>
      <c r="K109" s="290"/>
    </row>
    <row r="110" s="1" customFormat="1" ht="15" customHeight="1">
      <c r="B110" s="301"/>
      <c r="C110" s="276" t="s">
        <v>364</v>
      </c>
      <c r="D110" s="276"/>
      <c r="E110" s="276"/>
      <c r="F110" s="299" t="s">
        <v>351</v>
      </c>
      <c r="G110" s="276"/>
      <c r="H110" s="276" t="s">
        <v>385</v>
      </c>
      <c r="I110" s="276" t="s">
        <v>347</v>
      </c>
      <c r="J110" s="276">
        <v>50</v>
      </c>
      <c r="K110" s="290"/>
    </row>
    <row r="111" s="1" customFormat="1" ht="15" customHeight="1">
      <c r="B111" s="301"/>
      <c r="C111" s="276" t="s">
        <v>372</v>
      </c>
      <c r="D111" s="276"/>
      <c r="E111" s="276"/>
      <c r="F111" s="299" t="s">
        <v>351</v>
      </c>
      <c r="G111" s="276"/>
      <c r="H111" s="276" t="s">
        <v>385</v>
      </c>
      <c r="I111" s="276" t="s">
        <v>347</v>
      </c>
      <c r="J111" s="276">
        <v>50</v>
      </c>
      <c r="K111" s="290"/>
    </row>
    <row r="112" s="1" customFormat="1" ht="15" customHeight="1">
      <c r="B112" s="301"/>
      <c r="C112" s="276" t="s">
        <v>370</v>
      </c>
      <c r="D112" s="276"/>
      <c r="E112" s="276"/>
      <c r="F112" s="299" t="s">
        <v>351</v>
      </c>
      <c r="G112" s="276"/>
      <c r="H112" s="276" t="s">
        <v>385</v>
      </c>
      <c r="I112" s="276" t="s">
        <v>347</v>
      </c>
      <c r="J112" s="276">
        <v>50</v>
      </c>
      <c r="K112" s="290"/>
    </row>
    <row r="113" s="1" customFormat="1" ht="15" customHeight="1">
      <c r="B113" s="301"/>
      <c r="C113" s="276" t="s">
        <v>53</v>
      </c>
      <c r="D113" s="276"/>
      <c r="E113" s="276"/>
      <c r="F113" s="299" t="s">
        <v>345</v>
      </c>
      <c r="G113" s="276"/>
      <c r="H113" s="276" t="s">
        <v>386</v>
      </c>
      <c r="I113" s="276" t="s">
        <v>347</v>
      </c>
      <c r="J113" s="276">
        <v>20</v>
      </c>
      <c r="K113" s="290"/>
    </row>
    <row r="114" s="1" customFormat="1" ht="15" customHeight="1">
      <c r="B114" s="301"/>
      <c r="C114" s="276" t="s">
        <v>387</v>
      </c>
      <c r="D114" s="276"/>
      <c r="E114" s="276"/>
      <c r="F114" s="299" t="s">
        <v>345</v>
      </c>
      <c r="G114" s="276"/>
      <c r="H114" s="276" t="s">
        <v>388</v>
      </c>
      <c r="I114" s="276" t="s">
        <v>347</v>
      </c>
      <c r="J114" s="276">
        <v>120</v>
      </c>
      <c r="K114" s="290"/>
    </row>
    <row r="115" s="1" customFormat="1" ht="15" customHeight="1">
      <c r="B115" s="301"/>
      <c r="C115" s="276" t="s">
        <v>38</v>
      </c>
      <c r="D115" s="276"/>
      <c r="E115" s="276"/>
      <c r="F115" s="299" t="s">
        <v>345</v>
      </c>
      <c r="G115" s="276"/>
      <c r="H115" s="276" t="s">
        <v>389</v>
      </c>
      <c r="I115" s="276" t="s">
        <v>380</v>
      </c>
      <c r="J115" s="276"/>
      <c r="K115" s="290"/>
    </row>
    <row r="116" s="1" customFormat="1" ht="15" customHeight="1">
      <c r="B116" s="301"/>
      <c r="C116" s="276" t="s">
        <v>48</v>
      </c>
      <c r="D116" s="276"/>
      <c r="E116" s="276"/>
      <c r="F116" s="299" t="s">
        <v>345</v>
      </c>
      <c r="G116" s="276"/>
      <c r="H116" s="276" t="s">
        <v>390</v>
      </c>
      <c r="I116" s="276" t="s">
        <v>380</v>
      </c>
      <c r="J116" s="276"/>
      <c r="K116" s="290"/>
    </row>
    <row r="117" s="1" customFormat="1" ht="15" customHeight="1">
      <c r="B117" s="301"/>
      <c r="C117" s="276" t="s">
        <v>57</v>
      </c>
      <c r="D117" s="276"/>
      <c r="E117" s="276"/>
      <c r="F117" s="299" t="s">
        <v>345</v>
      </c>
      <c r="G117" s="276"/>
      <c r="H117" s="276" t="s">
        <v>391</v>
      </c>
      <c r="I117" s="276" t="s">
        <v>392</v>
      </c>
      <c r="J117" s="276"/>
      <c r="K117" s="290"/>
    </row>
    <row r="118" s="1" customFormat="1" ht="15" customHeight="1">
      <c r="B118" s="304"/>
      <c r="C118" s="310"/>
      <c r="D118" s="310"/>
      <c r="E118" s="310"/>
      <c r="F118" s="310"/>
      <c r="G118" s="310"/>
      <c r="H118" s="310"/>
      <c r="I118" s="310"/>
      <c r="J118" s="310"/>
      <c r="K118" s="306"/>
    </row>
    <row r="119" s="1" customFormat="1" ht="18.75" customHeight="1">
      <c r="B119" s="311"/>
      <c r="C119" s="312"/>
      <c r="D119" s="312"/>
      <c r="E119" s="312"/>
      <c r="F119" s="313"/>
      <c r="G119" s="312"/>
      <c r="H119" s="312"/>
      <c r="I119" s="312"/>
      <c r="J119" s="312"/>
      <c r="K119" s="311"/>
    </row>
    <row r="120" s="1" customFormat="1" ht="18.75" customHeight="1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</row>
    <row r="121" s="1" customFormat="1" ht="7.5" customHeight="1">
      <c r="B121" s="314"/>
      <c r="C121" s="315"/>
      <c r="D121" s="315"/>
      <c r="E121" s="315"/>
      <c r="F121" s="315"/>
      <c r="G121" s="315"/>
      <c r="H121" s="315"/>
      <c r="I121" s="315"/>
      <c r="J121" s="315"/>
      <c r="K121" s="316"/>
    </row>
    <row r="122" s="1" customFormat="1" ht="45" customHeight="1">
      <c r="B122" s="317"/>
      <c r="C122" s="267" t="s">
        <v>393</v>
      </c>
      <c r="D122" s="267"/>
      <c r="E122" s="267"/>
      <c r="F122" s="267"/>
      <c r="G122" s="267"/>
      <c r="H122" s="267"/>
      <c r="I122" s="267"/>
      <c r="J122" s="267"/>
      <c r="K122" s="318"/>
    </row>
    <row r="123" s="1" customFormat="1" ht="17.25" customHeight="1">
      <c r="B123" s="319"/>
      <c r="C123" s="291" t="s">
        <v>339</v>
      </c>
      <c r="D123" s="291"/>
      <c r="E123" s="291"/>
      <c r="F123" s="291" t="s">
        <v>340</v>
      </c>
      <c r="G123" s="292"/>
      <c r="H123" s="291" t="s">
        <v>54</v>
      </c>
      <c r="I123" s="291" t="s">
        <v>57</v>
      </c>
      <c r="J123" s="291" t="s">
        <v>341</v>
      </c>
      <c r="K123" s="320"/>
    </row>
    <row r="124" s="1" customFormat="1" ht="17.25" customHeight="1">
      <c r="B124" s="319"/>
      <c r="C124" s="293" t="s">
        <v>342</v>
      </c>
      <c r="D124" s="293"/>
      <c r="E124" s="293"/>
      <c r="F124" s="294" t="s">
        <v>343</v>
      </c>
      <c r="G124" s="295"/>
      <c r="H124" s="293"/>
      <c r="I124" s="293"/>
      <c r="J124" s="293" t="s">
        <v>344</v>
      </c>
      <c r="K124" s="320"/>
    </row>
    <row r="125" s="1" customFormat="1" ht="5.25" customHeight="1">
      <c r="B125" s="321"/>
      <c r="C125" s="296"/>
      <c r="D125" s="296"/>
      <c r="E125" s="296"/>
      <c r="F125" s="296"/>
      <c r="G125" s="322"/>
      <c r="H125" s="296"/>
      <c r="I125" s="296"/>
      <c r="J125" s="296"/>
      <c r="K125" s="323"/>
    </row>
    <row r="126" s="1" customFormat="1" ht="15" customHeight="1">
      <c r="B126" s="321"/>
      <c r="C126" s="276" t="s">
        <v>348</v>
      </c>
      <c r="D126" s="298"/>
      <c r="E126" s="298"/>
      <c r="F126" s="299" t="s">
        <v>345</v>
      </c>
      <c r="G126" s="276"/>
      <c r="H126" s="276" t="s">
        <v>385</v>
      </c>
      <c r="I126" s="276" t="s">
        <v>347</v>
      </c>
      <c r="J126" s="276">
        <v>120</v>
      </c>
      <c r="K126" s="324"/>
    </row>
    <row r="127" s="1" customFormat="1" ht="15" customHeight="1">
      <c r="B127" s="321"/>
      <c r="C127" s="276" t="s">
        <v>394</v>
      </c>
      <c r="D127" s="276"/>
      <c r="E127" s="276"/>
      <c r="F127" s="299" t="s">
        <v>345</v>
      </c>
      <c r="G127" s="276"/>
      <c r="H127" s="276" t="s">
        <v>395</v>
      </c>
      <c r="I127" s="276" t="s">
        <v>347</v>
      </c>
      <c r="J127" s="276" t="s">
        <v>396</v>
      </c>
      <c r="K127" s="324"/>
    </row>
    <row r="128" s="1" customFormat="1" ht="15" customHeight="1">
      <c r="B128" s="321"/>
      <c r="C128" s="276" t="s">
        <v>293</v>
      </c>
      <c r="D128" s="276"/>
      <c r="E128" s="276"/>
      <c r="F128" s="299" t="s">
        <v>345</v>
      </c>
      <c r="G128" s="276"/>
      <c r="H128" s="276" t="s">
        <v>397</v>
      </c>
      <c r="I128" s="276" t="s">
        <v>347</v>
      </c>
      <c r="J128" s="276" t="s">
        <v>396</v>
      </c>
      <c r="K128" s="324"/>
    </row>
    <row r="129" s="1" customFormat="1" ht="15" customHeight="1">
      <c r="B129" s="321"/>
      <c r="C129" s="276" t="s">
        <v>356</v>
      </c>
      <c r="D129" s="276"/>
      <c r="E129" s="276"/>
      <c r="F129" s="299" t="s">
        <v>351</v>
      </c>
      <c r="G129" s="276"/>
      <c r="H129" s="276" t="s">
        <v>357</v>
      </c>
      <c r="I129" s="276" t="s">
        <v>347</v>
      </c>
      <c r="J129" s="276">
        <v>15</v>
      </c>
      <c r="K129" s="324"/>
    </row>
    <row r="130" s="1" customFormat="1" ht="15" customHeight="1">
      <c r="B130" s="321"/>
      <c r="C130" s="302" t="s">
        <v>358</v>
      </c>
      <c r="D130" s="302"/>
      <c r="E130" s="302"/>
      <c r="F130" s="303" t="s">
        <v>351</v>
      </c>
      <c r="G130" s="302"/>
      <c r="H130" s="302" t="s">
        <v>359</v>
      </c>
      <c r="I130" s="302" t="s">
        <v>347</v>
      </c>
      <c r="J130" s="302">
        <v>15</v>
      </c>
      <c r="K130" s="324"/>
    </row>
    <row r="131" s="1" customFormat="1" ht="15" customHeight="1">
      <c r="B131" s="321"/>
      <c r="C131" s="302" t="s">
        <v>360</v>
      </c>
      <c r="D131" s="302"/>
      <c r="E131" s="302"/>
      <c r="F131" s="303" t="s">
        <v>351</v>
      </c>
      <c r="G131" s="302"/>
      <c r="H131" s="302" t="s">
        <v>361</v>
      </c>
      <c r="I131" s="302" t="s">
        <v>347</v>
      </c>
      <c r="J131" s="302">
        <v>20</v>
      </c>
      <c r="K131" s="324"/>
    </row>
    <row r="132" s="1" customFormat="1" ht="15" customHeight="1">
      <c r="B132" s="321"/>
      <c r="C132" s="302" t="s">
        <v>362</v>
      </c>
      <c r="D132" s="302"/>
      <c r="E132" s="302"/>
      <c r="F132" s="303" t="s">
        <v>351</v>
      </c>
      <c r="G132" s="302"/>
      <c r="H132" s="302" t="s">
        <v>363</v>
      </c>
      <c r="I132" s="302" t="s">
        <v>347</v>
      </c>
      <c r="J132" s="302">
        <v>20</v>
      </c>
      <c r="K132" s="324"/>
    </row>
    <row r="133" s="1" customFormat="1" ht="15" customHeight="1">
      <c r="B133" s="321"/>
      <c r="C133" s="276" t="s">
        <v>350</v>
      </c>
      <c r="D133" s="276"/>
      <c r="E133" s="276"/>
      <c r="F133" s="299" t="s">
        <v>351</v>
      </c>
      <c r="G133" s="276"/>
      <c r="H133" s="276" t="s">
        <v>385</v>
      </c>
      <c r="I133" s="276" t="s">
        <v>347</v>
      </c>
      <c r="J133" s="276">
        <v>50</v>
      </c>
      <c r="K133" s="324"/>
    </row>
    <row r="134" s="1" customFormat="1" ht="15" customHeight="1">
      <c r="B134" s="321"/>
      <c r="C134" s="276" t="s">
        <v>364</v>
      </c>
      <c r="D134" s="276"/>
      <c r="E134" s="276"/>
      <c r="F134" s="299" t="s">
        <v>351</v>
      </c>
      <c r="G134" s="276"/>
      <c r="H134" s="276" t="s">
        <v>385</v>
      </c>
      <c r="I134" s="276" t="s">
        <v>347</v>
      </c>
      <c r="J134" s="276">
        <v>50</v>
      </c>
      <c r="K134" s="324"/>
    </row>
    <row r="135" s="1" customFormat="1" ht="15" customHeight="1">
      <c r="B135" s="321"/>
      <c r="C135" s="276" t="s">
        <v>370</v>
      </c>
      <c r="D135" s="276"/>
      <c r="E135" s="276"/>
      <c r="F135" s="299" t="s">
        <v>351</v>
      </c>
      <c r="G135" s="276"/>
      <c r="H135" s="276" t="s">
        <v>385</v>
      </c>
      <c r="I135" s="276" t="s">
        <v>347</v>
      </c>
      <c r="J135" s="276">
        <v>50</v>
      </c>
      <c r="K135" s="324"/>
    </row>
    <row r="136" s="1" customFormat="1" ht="15" customHeight="1">
      <c r="B136" s="321"/>
      <c r="C136" s="276" t="s">
        <v>372</v>
      </c>
      <c r="D136" s="276"/>
      <c r="E136" s="276"/>
      <c r="F136" s="299" t="s">
        <v>351</v>
      </c>
      <c r="G136" s="276"/>
      <c r="H136" s="276" t="s">
        <v>385</v>
      </c>
      <c r="I136" s="276" t="s">
        <v>347</v>
      </c>
      <c r="J136" s="276">
        <v>50</v>
      </c>
      <c r="K136" s="324"/>
    </row>
    <row r="137" s="1" customFormat="1" ht="15" customHeight="1">
      <c r="B137" s="321"/>
      <c r="C137" s="276" t="s">
        <v>373</v>
      </c>
      <c r="D137" s="276"/>
      <c r="E137" s="276"/>
      <c r="F137" s="299" t="s">
        <v>351</v>
      </c>
      <c r="G137" s="276"/>
      <c r="H137" s="276" t="s">
        <v>398</v>
      </c>
      <c r="I137" s="276" t="s">
        <v>347</v>
      </c>
      <c r="J137" s="276">
        <v>255</v>
      </c>
      <c r="K137" s="324"/>
    </row>
    <row r="138" s="1" customFormat="1" ht="15" customHeight="1">
      <c r="B138" s="321"/>
      <c r="C138" s="276" t="s">
        <v>375</v>
      </c>
      <c r="D138" s="276"/>
      <c r="E138" s="276"/>
      <c r="F138" s="299" t="s">
        <v>345</v>
      </c>
      <c r="G138" s="276"/>
      <c r="H138" s="276" t="s">
        <v>399</v>
      </c>
      <c r="I138" s="276" t="s">
        <v>377</v>
      </c>
      <c r="J138" s="276"/>
      <c r="K138" s="324"/>
    </row>
    <row r="139" s="1" customFormat="1" ht="15" customHeight="1">
      <c r="B139" s="321"/>
      <c r="C139" s="276" t="s">
        <v>378</v>
      </c>
      <c r="D139" s="276"/>
      <c r="E139" s="276"/>
      <c r="F139" s="299" t="s">
        <v>345</v>
      </c>
      <c r="G139" s="276"/>
      <c r="H139" s="276" t="s">
        <v>400</v>
      </c>
      <c r="I139" s="276" t="s">
        <v>380</v>
      </c>
      <c r="J139" s="276"/>
      <c r="K139" s="324"/>
    </row>
    <row r="140" s="1" customFormat="1" ht="15" customHeight="1">
      <c r="B140" s="321"/>
      <c r="C140" s="276" t="s">
        <v>381</v>
      </c>
      <c r="D140" s="276"/>
      <c r="E140" s="276"/>
      <c r="F140" s="299" t="s">
        <v>345</v>
      </c>
      <c r="G140" s="276"/>
      <c r="H140" s="276" t="s">
        <v>381</v>
      </c>
      <c r="I140" s="276" t="s">
        <v>380</v>
      </c>
      <c r="J140" s="276"/>
      <c r="K140" s="324"/>
    </row>
    <row r="141" s="1" customFormat="1" ht="15" customHeight="1">
      <c r="B141" s="321"/>
      <c r="C141" s="276" t="s">
        <v>38</v>
      </c>
      <c r="D141" s="276"/>
      <c r="E141" s="276"/>
      <c r="F141" s="299" t="s">
        <v>345</v>
      </c>
      <c r="G141" s="276"/>
      <c r="H141" s="276" t="s">
        <v>401</v>
      </c>
      <c r="I141" s="276" t="s">
        <v>380</v>
      </c>
      <c r="J141" s="276"/>
      <c r="K141" s="324"/>
    </row>
    <row r="142" s="1" customFormat="1" ht="15" customHeight="1">
      <c r="B142" s="321"/>
      <c r="C142" s="276" t="s">
        <v>402</v>
      </c>
      <c r="D142" s="276"/>
      <c r="E142" s="276"/>
      <c r="F142" s="299" t="s">
        <v>345</v>
      </c>
      <c r="G142" s="276"/>
      <c r="H142" s="276" t="s">
        <v>403</v>
      </c>
      <c r="I142" s="276" t="s">
        <v>380</v>
      </c>
      <c r="J142" s="276"/>
      <c r="K142" s="324"/>
    </row>
    <row r="143" s="1" customFormat="1" ht="15" customHeight="1">
      <c r="B143" s="325"/>
      <c r="C143" s="326"/>
      <c r="D143" s="326"/>
      <c r="E143" s="326"/>
      <c r="F143" s="326"/>
      <c r="G143" s="326"/>
      <c r="H143" s="326"/>
      <c r="I143" s="326"/>
      <c r="J143" s="326"/>
      <c r="K143" s="327"/>
    </row>
    <row r="144" s="1" customFormat="1" ht="18.75" customHeight="1">
      <c r="B144" s="312"/>
      <c r="C144" s="312"/>
      <c r="D144" s="312"/>
      <c r="E144" s="312"/>
      <c r="F144" s="313"/>
      <c r="G144" s="312"/>
      <c r="H144" s="312"/>
      <c r="I144" s="312"/>
      <c r="J144" s="312"/>
      <c r="K144" s="312"/>
    </row>
    <row r="145" s="1" customFormat="1" ht="18.75" customHeight="1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</row>
    <row r="146" s="1" customFormat="1" ht="7.5" customHeight="1">
      <c r="B146" s="285"/>
      <c r="C146" s="286"/>
      <c r="D146" s="286"/>
      <c r="E146" s="286"/>
      <c r="F146" s="286"/>
      <c r="G146" s="286"/>
      <c r="H146" s="286"/>
      <c r="I146" s="286"/>
      <c r="J146" s="286"/>
      <c r="K146" s="287"/>
    </row>
    <row r="147" s="1" customFormat="1" ht="45" customHeight="1">
      <c r="B147" s="288"/>
      <c r="C147" s="289" t="s">
        <v>404</v>
      </c>
      <c r="D147" s="289"/>
      <c r="E147" s="289"/>
      <c r="F147" s="289"/>
      <c r="G147" s="289"/>
      <c r="H147" s="289"/>
      <c r="I147" s="289"/>
      <c r="J147" s="289"/>
      <c r="K147" s="290"/>
    </row>
    <row r="148" s="1" customFormat="1" ht="17.25" customHeight="1">
      <c r="B148" s="288"/>
      <c r="C148" s="291" t="s">
        <v>339</v>
      </c>
      <c r="D148" s="291"/>
      <c r="E148" s="291"/>
      <c r="F148" s="291" t="s">
        <v>340</v>
      </c>
      <c r="G148" s="292"/>
      <c r="H148" s="291" t="s">
        <v>54</v>
      </c>
      <c r="I148" s="291" t="s">
        <v>57</v>
      </c>
      <c r="J148" s="291" t="s">
        <v>341</v>
      </c>
      <c r="K148" s="290"/>
    </row>
    <row r="149" s="1" customFormat="1" ht="17.25" customHeight="1">
      <c r="B149" s="288"/>
      <c r="C149" s="293" t="s">
        <v>342</v>
      </c>
      <c r="D149" s="293"/>
      <c r="E149" s="293"/>
      <c r="F149" s="294" t="s">
        <v>343</v>
      </c>
      <c r="G149" s="295"/>
      <c r="H149" s="293"/>
      <c r="I149" s="293"/>
      <c r="J149" s="293" t="s">
        <v>344</v>
      </c>
      <c r="K149" s="290"/>
    </row>
    <row r="150" s="1" customFormat="1" ht="5.25" customHeight="1">
      <c r="B150" s="301"/>
      <c r="C150" s="296"/>
      <c r="D150" s="296"/>
      <c r="E150" s="296"/>
      <c r="F150" s="296"/>
      <c r="G150" s="297"/>
      <c r="H150" s="296"/>
      <c r="I150" s="296"/>
      <c r="J150" s="296"/>
      <c r="K150" s="324"/>
    </row>
    <row r="151" s="1" customFormat="1" ht="15" customHeight="1">
      <c r="B151" s="301"/>
      <c r="C151" s="328" t="s">
        <v>348</v>
      </c>
      <c r="D151" s="276"/>
      <c r="E151" s="276"/>
      <c r="F151" s="329" t="s">
        <v>345</v>
      </c>
      <c r="G151" s="276"/>
      <c r="H151" s="328" t="s">
        <v>385</v>
      </c>
      <c r="I151" s="328" t="s">
        <v>347</v>
      </c>
      <c r="J151" s="328">
        <v>120</v>
      </c>
      <c r="K151" s="324"/>
    </row>
    <row r="152" s="1" customFormat="1" ht="15" customHeight="1">
      <c r="B152" s="301"/>
      <c r="C152" s="328" t="s">
        <v>394</v>
      </c>
      <c r="D152" s="276"/>
      <c r="E152" s="276"/>
      <c r="F152" s="329" t="s">
        <v>345</v>
      </c>
      <c r="G152" s="276"/>
      <c r="H152" s="328" t="s">
        <v>405</v>
      </c>
      <c r="I152" s="328" t="s">
        <v>347</v>
      </c>
      <c r="J152" s="328" t="s">
        <v>396</v>
      </c>
      <c r="K152" s="324"/>
    </row>
    <row r="153" s="1" customFormat="1" ht="15" customHeight="1">
      <c r="B153" s="301"/>
      <c r="C153" s="328" t="s">
        <v>293</v>
      </c>
      <c r="D153" s="276"/>
      <c r="E153" s="276"/>
      <c r="F153" s="329" t="s">
        <v>345</v>
      </c>
      <c r="G153" s="276"/>
      <c r="H153" s="328" t="s">
        <v>406</v>
      </c>
      <c r="I153" s="328" t="s">
        <v>347</v>
      </c>
      <c r="J153" s="328" t="s">
        <v>396</v>
      </c>
      <c r="K153" s="324"/>
    </row>
    <row r="154" s="1" customFormat="1" ht="15" customHeight="1">
      <c r="B154" s="301"/>
      <c r="C154" s="328" t="s">
        <v>350</v>
      </c>
      <c r="D154" s="276"/>
      <c r="E154" s="276"/>
      <c r="F154" s="329" t="s">
        <v>351</v>
      </c>
      <c r="G154" s="276"/>
      <c r="H154" s="328" t="s">
        <v>385</v>
      </c>
      <c r="I154" s="328" t="s">
        <v>347</v>
      </c>
      <c r="J154" s="328">
        <v>50</v>
      </c>
      <c r="K154" s="324"/>
    </row>
    <row r="155" s="1" customFormat="1" ht="15" customHeight="1">
      <c r="B155" s="301"/>
      <c r="C155" s="328" t="s">
        <v>353</v>
      </c>
      <c r="D155" s="276"/>
      <c r="E155" s="276"/>
      <c r="F155" s="329" t="s">
        <v>345</v>
      </c>
      <c r="G155" s="276"/>
      <c r="H155" s="328" t="s">
        <v>385</v>
      </c>
      <c r="I155" s="328" t="s">
        <v>355</v>
      </c>
      <c r="J155" s="328"/>
      <c r="K155" s="324"/>
    </row>
    <row r="156" s="1" customFormat="1" ht="15" customHeight="1">
      <c r="B156" s="301"/>
      <c r="C156" s="328" t="s">
        <v>364</v>
      </c>
      <c r="D156" s="276"/>
      <c r="E156" s="276"/>
      <c r="F156" s="329" t="s">
        <v>351</v>
      </c>
      <c r="G156" s="276"/>
      <c r="H156" s="328" t="s">
        <v>385</v>
      </c>
      <c r="I156" s="328" t="s">
        <v>347</v>
      </c>
      <c r="J156" s="328">
        <v>50</v>
      </c>
      <c r="K156" s="324"/>
    </row>
    <row r="157" s="1" customFormat="1" ht="15" customHeight="1">
      <c r="B157" s="301"/>
      <c r="C157" s="328" t="s">
        <v>372</v>
      </c>
      <c r="D157" s="276"/>
      <c r="E157" s="276"/>
      <c r="F157" s="329" t="s">
        <v>351</v>
      </c>
      <c r="G157" s="276"/>
      <c r="H157" s="328" t="s">
        <v>385</v>
      </c>
      <c r="I157" s="328" t="s">
        <v>347</v>
      </c>
      <c r="J157" s="328">
        <v>50</v>
      </c>
      <c r="K157" s="324"/>
    </row>
    <row r="158" s="1" customFormat="1" ht="15" customHeight="1">
      <c r="B158" s="301"/>
      <c r="C158" s="328" t="s">
        <v>370</v>
      </c>
      <c r="D158" s="276"/>
      <c r="E158" s="276"/>
      <c r="F158" s="329" t="s">
        <v>351</v>
      </c>
      <c r="G158" s="276"/>
      <c r="H158" s="328" t="s">
        <v>385</v>
      </c>
      <c r="I158" s="328" t="s">
        <v>347</v>
      </c>
      <c r="J158" s="328">
        <v>50</v>
      </c>
      <c r="K158" s="324"/>
    </row>
    <row r="159" s="1" customFormat="1" ht="15" customHeight="1">
      <c r="B159" s="301"/>
      <c r="C159" s="328" t="s">
        <v>87</v>
      </c>
      <c r="D159" s="276"/>
      <c r="E159" s="276"/>
      <c r="F159" s="329" t="s">
        <v>345</v>
      </c>
      <c r="G159" s="276"/>
      <c r="H159" s="328" t="s">
        <v>407</v>
      </c>
      <c r="I159" s="328" t="s">
        <v>347</v>
      </c>
      <c r="J159" s="328" t="s">
        <v>408</v>
      </c>
      <c r="K159" s="324"/>
    </row>
    <row r="160" s="1" customFormat="1" ht="15" customHeight="1">
      <c r="B160" s="301"/>
      <c r="C160" s="328" t="s">
        <v>409</v>
      </c>
      <c r="D160" s="276"/>
      <c r="E160" s="276"/>
      <c r="F160" s="329" t="s">
        <v>345</v>
      </c>
      <c r="G160" s="276"/>
      <c r="H160" s="328" t="s">
        <v>410</v>
      </c>
      <c r="I160" s="328" t="s">
        <v>380</v>
      </c>
      <c r="J160" s="328"/>
      <c r="K160" s="324"/>
    </row>
    <row r="161" s="1" customFormat="1" ht="15" customHeight="1">
      <c r="B161" s="330"/>
      <c r="C161" s="310"/>
      <c r="D161" s="310"/>
      <c r="E161" s="310"/>
      <c r="F161" s="310"/>
      <c r="G161" s="310"/>
      <c r="H161" s="310"/>
      <c r="I161" s="310"/>
      <c r="J161" s="310"/>
      <c r="K161" s="331"/>
    </row>
    <row r="162" s="1" customFormat="1" ht="18.75" customHeight="1">
      <c r="B162" s="312"/>
      <c r="C162" s="322"/>
      <c r="D162" s="322"/>
      <c r="E162" s="322"/>
      <c r="F162" s="332"/>
      <c r="G162" s="322"/>
      <c r="H162" s="322"/>
      <c r="I162" s="322"/>
      <c r="J162" s="322"/>
      <c r="K162" s="312"/>
    </row>
    <row r="163" s="1" customFormat="1" ht="18.75" customHeight="1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</row>
    <row r="164" s="1" customFormat="1" ht="7.5" customHeight="1">
      <c r="B164" s="263"/>
      <c r="C164" s="264"/>
      <c r="D164" s="264"/>
      <c r="E164" s="264"/>
      <c r="F164" s="264"/>
      <c r="G164" s="264"/>
      <c r="H164" s="264"/>
      <c r="I164" s="264"/>
      <c r="J164" s="264"/>
      <c r="K164" s="265"/>
    </row>
    <row r="165" s="1" customFormat="1" ht="45" customHeight="1">
      <c r="B165" s="266"/>
      <c r="C165" s="267" t="s">
        <v>411</v>
      </c>
      <c r="D165" s="267"/>
      <c r="E165" s="267"/>
      <c r="F165" s="267"/>
      <c r="G165" s="267"/>
      <c r="H165" s="267"/>
      <c r="I165" s="267"/>
      <c r="J165" s="267"/>
      <c r="K165" s="268"/>
    </row>
    <row r="166" s="1" customFormat="1" ht="17.25" customHeight="1">
      <c r="B166" s="266"/>
      <c r="C166" s="291" t="s">
        <v>339</v>
      </c>
      <c r="D166" s="291"/>
      <c r="E166" s="291"/>
      <c r="F166" s="291" t="s">
        <v>340</v>
      </c>
      <c r="G166" s="333"/>
      <c r="H166" s="334" t="s">
        <v>54</v>
      </c>
      <c r="I166" s="334" t="s">
        <v>57</v>
      </c>
      <c r="J166" s="291" t="s">
        <v>341</v>
      </c>
      <c r="K166" s="268"/>
    </row>
    <row r="167" s="1" customFormat="1" ht="17.25" customHeight="1">
      <c r="B167" s="269"/>
      <c r="C167" s="293" t="s">
        <v>342</v>
      </c>
      <c r="D167" s="293"/>
      <c r="E167" s="293"/>
      <c r="F167" s="294" t="s">
        <v>343</v>
      </c>
      <c r="G167" s="335"/>
      <c r="H167" s="336"/>
      <c r="I167" s="336"/>
      <c r="J167" s="293" t="s">
        <v>344</v>
      </c>
      <c r="K167" s="271"/>
    </row>
    <row r="168" s="1" customFormat="1" ht="5.25" customHeight="1">
      <c r="B168" s="301"/>
      <c r="C168" s="296"/>
      <c r="D168" s="296"/>
      <c r="E168" s="296"/>
      <c r="F168" s="296"/>
      <c r="G168" s="297"/>
      <c r="H168" s="296"/>
      <c r="I168" s="296"/>
      <c r="J168" s="296"/>
      <c r="K168" s="324"/>
    </row>
    <row r="169" s="1" customFormat="1" ht="15" customHeight="1">
      <c r="B169" s="301"/>
      <c r="C169" s="276" t="s">
        <v>348</v>
      </c>
      <c r="D169" s="276"/>
      <c r="E169" s="276"/>
      <c r="F169" s="299" t="s">
        <v>345</v>
      </c>
      <c r="G169" s="276"/>
      <c r="H169" s="276" t="s">
        <v>385</v>
      </c>
      <c r="I169" s="276" t="s">
        <v>347</v>
      </c>
      <c r="J169" s="276">
        <v>120</v>
      </c>
      <c r="K169" s="324"/>
    </row>
    <row r="170" s="1" customFormat="1" ht="15" customHeight="1">
      <c r="B170" s="301"/>
      <c r="C170" s="276" t="s">
        <v>394</v>
      </c>
      <c r="D170" s="276"/>
      <c r="E170" s="276"/>
      <c r="F170" s="299" t="s">
        <v>345</v>
      </c>
      <c r="G170" s="276"/>
      <c r="H170" s="276" t="s">
        <v>395</v>
      </c>
      <c r="I170" s="276" t="s">
        <v>347</v>
      </c>
      <c r="J170" s="276" t="s">
        <v>396</v>
      </c>
      <c r="K170" s="324"/>
    </row>
    <row r="171" s="1" customFormat="1" ht="15" customHeight="1">
      <c r="B171" s="301"/>
      <c r="C171" s="276" t="s">
        <v>293</v>
      </c>
      <c r="D171" s="276"/>
      <c r="E171" s="276"/>
      <c r="F171" s="299" t="s">
        <v>345</v>
      </c>
      <c r="G171" s="276"/>
      <c r="H171" s="276" t="s">
        <v>412</v>
      </c>
      <c r="I171" s="276" t="s">
        <v>347</v>
      </c>
      <c r="J171" s="276" t="s">
        <v>396</v>
      </c>
      <c r="K171" s="324"/>
    </row>
    <row r="172" s="1" customFormat="1" ht="15" customHeight="1">
      <c r="B172" s="301"/>
      <c r="C172" s="276" t="s">
        <v>350</v>
      </c>
      <c r="D172" s="276"/>
      <c r="E172" s="276"/>
      <c r="F172" s="299" t="s">
        <v>351</v>
      </c>
      <c r="G172" s="276"/>
      <c r="H172" s="276" t="s">
        <v>412</v>
      </c>
      <c r="I172" s="276" t="s">
        <v>347</v>
      </c>
      <c r="J172" s="276">
        <v>50</v>
      </c>
      <c r="K172" s="324"/>
    </row>
    <row r="173" s="1" customFormat="1" ht="15" customHeight="1">
      <c r="B173" s="301"/>
      <c r="C173" s="276" t="s">
        <v>353</v>
      </c>
      <c r="D173" s="276"/>
      <c r="E173" s="276"/>
      <c r="F173" s="299" t="s">
        <v>345</v>
      </c>
      <c r="G173" s="276"/>
      <c r="H173" s="276" t="s">
        <v>412</v>
      </c>
      <c r="I173" s="276" t="s">
        <v>355</v>
      </c>
      <c r="J173" s="276"/>
      <c r="K173" s="324"/>
    </row>
    <row r="174" s="1" customFormat="1" ht="15" customHeight="1">
      <c r="B174" s="301"/>
      <c r="C174" s="276" t="s">
        <v>364</v>
      </c>
      <c r="D174" s="276"/>
      <c r="E174" s="276"/>
      <c r="F174" s="299" t="s">
        <v>351</v>
      </c>
      <c r="G174" s="276"/>
      <c r="H174" s="276" t="s">
        <v>412</v>
      </c>
      <c r="I174" s="276" t="s">
        <v>347</v>
      </c>
      <c r="J174" s="276">
        <v>50</v>
      </c>
      <c r="K174" s="324"/>
    </row>
    <row r="175" s="1" customFormat="1" ht="15" customHeight="1">
      <c r="B175" s="301"/>
      <c r="C175" s="276" t="s">
        <v>372</v>
      </c>
      <c r="D175" s="276"/>
      <c r="E175" s="276"/>
      <c r="F175" s="299" t="s">
        <v>351</v>
      </c>
      <c r="G175" s="276"/>
      <c r="H175" s="276" t="s">
        <v>412</v>
      </c>
      <c r="I175" s="276" t="s">
        <v>347</v>
      </c>
      <c r="J175" s="276">
        <v>50</v>
      </c>
      <c r="K175" s="324"/>
    </row>
    <row r="176" s="1" customFormat="1" ht="15" customHeight="1">
      <c r="B176" s="301"/>
      <c r="C176" s="276" t="s">
        <v>370</v>
      </c>
      <c r="D176" s="276"/>
      <c r="E176" s="276"/>
      <c r="F176" s="299" t="s">
        <v>351</v>
      </c>
      <c r="G176" s="276"/>
      <c r="H176" s="276" t="s">
        <v>412</v>
      </c>
      <c r="I176" s="276" t="s">
        <v>347</v>
      </c>
      <c r="J176" s="276">
        <v>50</v>
      </c>
      <c r="K176" s="324"/>
    </row>
    <row r="177" s="1" customFormat="1" ht="15" customHeight="1">
      <c r="B177" s="301"/>
      <c r="C177" s="276" t="s">
        <v>101</v>
      </c>
      <c r="D177" s="276"/>
      <c r="E177" s="276"/>
      <c r="F177" s="299" t="s">
        <v>345</v>
      </c>
      <c r="G177" s="276"/>
      <c r="H177" s="276" t="s">
        <v>413</v>
      </c>
      <c r="I177" s="276" t="s">
        <v>414</v>
      </c>
      <c r="J177" s="276"/>
      <c r="K177" s="324"/>
    </row>
    <row r="178" s="1" customFormat="1" ht="15" customHeight="1">
      <c r="B178" s="301"/>
      <c r="C178" s="276" t="s">
        <v>57</v>
      </c>
      <c r="D178" s="276"/>
      <c r="E178" s="276"/>
      <c r="F178" s="299" t="s">
        <v>345</v>
      </c>
      <c r="G178" s="276"/>
      <c r="H178" s="276" t="s">
        <v>415</v>
      </c>
      <c r="I178" s="276" t="s">
        <v>416</v>
      </c>
      <c r="J178" s="276">
        <v>1</v>
      </c>
      <c r="K178" s="324"/>
    </row>
    <row r="179" s="1" customFormat="1" ht="15" customHeight="1">
      <c r="B179" s="301"/>
      <c r="C179" s="276" t="s">
        <v>53</v>
      </c>
      <c r="D179" s="276"/>
      <c r="E179" s="276"/>
      <c r="F179" s="299" t="s">
        <v>345</v>
      </c>
      <c r="G179" s="276"/>
      <c r="H179" s="276" t="s">
        <v>417</v>
      </c>
      <c r="I179" s="276" t="s">
        <v>347</v>
      </c>
      <c r="J179" s="276">
        <v>20</v>
      </c>
      <c r="K179" s="324"/>
    </row>
    <row r="180" s="1" customFormat="1" ht="15" customHeight="1">
      <c r="B180" s="301"/>
      <c r="C180" s="276" t="s">
        <v>54</v>
      </c>
      <c r="D180" s="276"/>
      <c r="E180" s="276"/>
      <c r="F180" s="299" t="s">
        <v>345</v>
      </c>
      <c r="G180" s="276"/>
      <c r="H180" s="276" t="s">
        <v>418</v>
      </c>
      <c r="I180" s="276" t="s">
        <v>347</v>
      </c>
      <c r="J180" s="276">
        <v>255</v>
      </c>
      <c r="K180" s="324"/>
    </row>
    <row r="181" s="1" customFormat="1" ht="15" customHeight="1">
      <c r="B181" s="301"/>
      <c r="C181" s="276" t="s">
        <v>102</v>
      </c>
      <c r="D181" s="276"/>
      <c r="E181" s="276"/>
      <c r="F181" s="299" t="s">
        <v>345</v>
      </c>
      <c r="G181" s="276"/>
      <c r="H181" s="276" t="s">
        <v>309</v>
      </c>
      <c r="I181" s="276" t="s">
        <v>347</v>
      </c>
      <c r="J181" s="276">
        <v>10</v>
      </c>
      <c r="K181" s="324"/>
    </row>
    <row r="182" s="1" customFormat="1" ht="15" customHeight="1">
      <c r="B182" s="301"/>
      <c r="C182" s="276" t="s">
        <v>103</v>
      </c>
      <c r="D182" s="276"/>
      <c r="E182" s="276"/>
      <c r="F182" s="299" t="s">
        <v>345</v>
      </c>
      <c r="G182" s="276"/>
      <c r="H182" s="276" t="s">
        <v>419</v>
      </c>
      <c r="I182" s="276" t="s">
        <v>380</v>
      </c>
      <c r="J182" s="276"/>
      <c r="K182" s="324"/>
    </row>
    <row r="183" s="1" customFormat="1" ht="15" customHeight="1">
      <c r="B183" s="301"/>
      <c r="C183" s="276" t="s">
        <v>420</v>
      </c>
      <c r="D183" s="276"/>
      <c r="E183" s="276"/>
      <c r="F183" s="299" t="s">
        <v>345</v>
      </c>
      <c r="G183" s="276"/>
      <c r="H183" s="276" t="s">
        <v>421</v>
      </c>
      <c r="I183" s="276" t="s">
        <v>380</v>
      </c>
      <c r="J183" s="276"/>
      <c r="K183" s="324"/>
    </row>
    <row r="184" s="1" customFormat="1" ht="15" customHeight="1">
      <c r="B184" s="301"/>
      <c r="C184" s="276" t="s">
        <v>409</v>
      </c>
      <c r="D184" s="276"/>
      <c r="E184" s="276"/>
      <c r="F184" s="299" t="s">
        <v>345</v>
      </c>
      <c r="G184" s="276"/>
      <c r="H184" s="276" t="s">
        <v>422</v>
      </c>
      <c r="I184" s="276" t="s">
        <v>380</v>
      </c>
      <c r="J184" s="276"/>
      <c r="K184" s="324"/>
    </row>
    <row r="185" s="1" customFormat="1" ht="15" customHeight="1">
      <c r="B185" s="301"/>
      <c r="C185" s="276" t="s">
        <v>105</v>
      </c>
      <c r="D185" s="276"/>
      <c r="E185" s="276"/>
      <c r="F185" s="299" t="s">
        <v>351</v>
      </c>
      <c r="G185" s="276"/>
      <c r="H185" s="276" t="s">
        <v>423</v>
      </c>
      <c r="I185" s="276" t="s">
        <v>347</v>
      </c>
      <c r="J185" s="276">
        <v>50</v>
      </c>
      <c r="K185" s="324"/>
    </row>
    <row r="186" s="1" customFormat="1" ht="15" customHeight="1">
      <c r="B186" s="301"/>
      <c r="C186" s="276" t="s">
        <v>424</v>
      </c>
      <c r="D186" s="276"/>
      <c r="E186" s="276"/>
      <c r="F186" s="299" t="s">
        <v>351</v>
      </c>
      <c r="G186" s="276"/>
      <c r="H186" s="276" t="s">
        <v>425</v>
      </c>
      <c r="I186" s="276" t="s">
        <v>426</v>
      </c>
      <c r="J186" s="276"/>
      <c r="K186" s="324"/>
    </row>
    <row r="187" s="1" customFormat="1" ht="15" customHeight="1">
      <c r="B187" s="301"/>
      <c r="C187" s="276" t="s">
        <v>427</v>
      </c>
      <c r="D187" s="276"/>
      <c r="E187" s="276"/>
      <c r="F187" s="299" t="s">
        <v>351</v>
      </c>
      <c r="G187" s="276"/>
      <c r="H187" s="276" t="s">
        <v>428</v>
      </c>
      <c r="I187" s="276" t="s">
        <v>426</v>
      </c>
      <c r="J187" s="276"/>
      <c r="K187" s="324"/>
    </row>
    <row r="188" s="1" customFormat="1" ht="15" customHeight="1">
      <c r="B188" s="301"/>
      <c r="C188" s="276" t="s">
        <v>429</v>
      </c>
      <c r="D188" s="276"/>
      <c r="E188" s="276"/>
      <c r="F188" s="299" t="s">
        <v>351</v>
      </c>
      <c r="G188" s="276"/>
      <c r="H188" s="276" t="s">
        <v>430</v>
      </c>
      <c r="I188" s="276" t="s">
        <v>426</v>
      </c>
      <c r="J188" s="276"/>
      <c r="K188" s="324"/>
    </row>
    <row r="189" s="1" customFormat="1" ht="15" customHeight="1">
      <c r="B189" s="301"/>
      <c r="C189" s="337" t="s">
        <v>431</v>
      </c>
      <c r="D189" s="276"/>
      <c r="E189" s="276"/>
      <c r="F189" s="299" t="s">
        <v>351</v>
      </c>
      <c r="G189" s="276"/>
      <c r="H189" s="276" t="s">
        <v>432</v>
      </c>
      <c r="I189" s="276" t="s">
        <v>433</v>
      </c>
      <c r="J189" s="338" t="s">
        <v>434</v>
      </c>
      <c r="K189" s="324"/>
    </row>
    <row r="190" s="1" customFormat="1" ht="15" customHeight="1">
      <c r="B190" s="301"/>
      <c r="C190" s="337" t="s">
        <v>42</v>
      </c>
      <c r="D190" s="276"/>
      <c r="E190" s="276"/>
      <c r="F190" s="299" t="s">
        <v>345</v>
      </c>
      <c r="G190" s="276"/>
      <c r="H190" s="273" t="s">
        <v>435</v>
      </c>
      <c r="I190" s="276" t="s">
        <v>436</v>
      </c>
      <c r="J190" s="276"/>
      <c r="K190" s="324"/>
    </row>
    <row r="191" s="1" customFormat="1" ht="15" customHeight="1">
      <c r="B191" s="301"/>
      <c r="C191" s="337" t="s">
        <v>437</v>
      </c>
      <c r="D191" s="276"/>
      <c r="E191" s="276"/>
      <c r="F191" s="299" t="s">
        <v>345</v>
      </c>
      <c r="G191" s="276"/>
      <c r="H191" s="276" t="s">
        <v>438</v>
      </c>
      <c r="I191" s="276" t="s">
        <v>380</v>
      </c>
      <c r="J191" s="276"/>
      <c r="K191" s="324"/>
    </row>
    <row r="192" s="1" customFormat="1" ht="15" customHeight="1">
      <c r="B192" s="301"/>
      <c r="C192" s="337" t="s">
        <v>439</v>
      </c>
      <c r="D192" s="276"/>
      <c r="E192" s="276"/>
      <c r="F192" s="299" t="s">
        <v>345</v>
      </c>
      <c r="G192" s="276"/>
      <c r="H192" s="276" t="s">
        <v>440</v>
      </c>
      <c r="I192" s="276" t="s">
        <v>380</v>
      </c>
      <c r="J192" s="276"/>
      <c r="K192" s="324"/>
    </row>
    <row r="193" s="1" customFormat="1" ht="15" customHeight="1">
      <c r="B193" s="301"/>
      <c r="C193" s="337" t="s">
        <v>441</v>
      </c>
      <c r="D193" s="276"/>
      <c r="E193" s="276"/>
      <c r="F193" s="299" t="s">
        <v>351</v>
      </c>
      <c r="G193" s="276"/>
      <c r="H193" s="276" t="s">
        <v>442</v>
      </c>
      <c r="I193" s="276" t="s">
        <v>380</v>
      </c>
      <c r="J193" s="276"/>
      <c r="K193" s="324"/>
    </row>
    <row r="194" s="1" customFormat="1" ht="15" customHeight="1">
      <c r="B194" s="330"/>
      <c r="C194" s="339"/>
      <c r="D194" s="310"/>
      <c r="E194" s="310"/>
      <c r="F194" s="310"/>
      <c r="G194" s="310"/>
      <c r="H194" s="310"/>
      <c r="I194" s="310"/>
      <c r="J194" s="310"/>
      <c r="K194" s="331"/>
    </row>
    <row r="195" s="1" customFormat="1" ht="18.75" customHeight="1">
      <c r="B195" s="312"/>
      <c r="C195" s="322"/>
      <c r="D195" s="322"/>
      <c r="E195" s="322"/>
      <c r="F195" s="332"/>
      <c r="G195" s="322"/>
      <c r="H195" s="322"/>
      <c r="I195" s="322"/>
      <c r="J195" s="322"/>
      <c r="K195" s="312"/>
    </row>
    <row r="196" s="1" customFormat="1" ht="18.75" customHeight="1">
      <c r="B196" s="312"/>
      <c r="C196" s="322"/>
      <c r="D196" s="322"/>
      <c r="E196" s="322"/>
      <c r="F196" s="332"/>
      <c r="G196" s="322"/>
      <c r="H196" s="322"/>
      <c r="I196" s="322"/>
      <c r="J196" s="322"/>
      <c r="K196" s="312"/>
    </row>
    <row r="197" s="1" customFormat="1" ht="18.75" customHeight="1">
      <c r="B197" s="284"/>
      <c r="C197" s="284"/>
      <c r="D197" s="284"/>
      <c r="E197" s="284"/>
      <c r="F197" s="284"/>
      <c r="G197" s="284"/>
      <c r="H197" s="284"/>
      <c r="I197" s="284"/>
      <c r="J197" s="284"/>
      <c r="K197" s="284"/>
    </row>
    <row r="198" s="1" customFormat="1" ht="13.5">
      <c r="B198" s="263"/>
      <c r="C198" s="264"/>
      <c r="D198" s="264"/>
      <c r="E198" s="264"/>
      <c r="F198" s="264"/>
      <c r="G198" s="264"/>
      <c r="H198" s="264"/>
      <c r="I198" s="264"/>
      <c r="J198" s="264"/>
      <c r="K198" s="265"/>
    </row>
    <row r="199" s="1" customFormat="1" ht="21">
      <c r="B199" s="266"/>
      <c r="C199" s="267" t="s">
        <v>443</v>
      </c>
      <c r="D199" s="267"/>
      <c r="E199" s="267"/>
      <c r="F199" s="267"/>
      <c r="G199" s="267"/>
      <c r="H199" s="267"/>
      <c r="I199" s="267"/>
      <c r="J199" s="267"/>
      <c r="K199" s="268"/>
    </row>
    <row r="200" s="1" customFormat="1" ht="25.5" customHeight="1">
      <c r="B200" s="266"/>
      <c r="C200" s="340" t="s">
        <v>444</v>
      </c>
      <c r="D200" s="340"/>
      <c r="E200" s="340"/>
      <c r="F200" s="340" t="s">
        <v>445</v>
      </c>
      <c r="G200" s="341"/>
      <c r="H200" s="340" t="s">
        <v>446</v>
      </c>
      <c r="I200" s="340"/>
      <c r="J200" s="340"/>
      <c r="K200" s="268"/>
    </row>
    <row r="201" s="1" customFormat="1" ht="5.25" customHeight="1">
      <c r="B201" s="301"/>
      <c r="C201" s="296"/>
      <c r="D201" s="296"/>
      <c r="E201" s="296"/>
      <c r="F201" s="296"/>
      <c r="G201" s="322"/>
      <c r="H201" s="296"/>
      <c r="I201" s="296"/>
      <c r="J201" s="296"/>
      <c r="K201" s="324"/>
    </row>
    <row r="202" s="1" customFormat="1" ht="15" customHeight="1">
      <c r="B202" s="301"/>
      <c r="C202" s="276" t="s">
        <v>436</v>
      </c>
      <c r="D202" s="276"/>
      <c r="E202" s="276"/>
      <c r="F202" s="299" t="s">
        <v>43</v>
      </c>
      <c r="G202" s="276"/>
      <c r="H202" s="276" t="s">
        <v>447</v>
      </c>
      <c r="I202" s="276"/>
      <c r="J202" s="276"/>
      <c r="K202" s="324"/>
    </row>
    <row r="203" s="1" customFormat="1" ht="15" customHeight="1">
      <c r="B203" s="301"/>
      <c r="C203" s="276"/>
      <c r="D203" s="276"/>
      <c r="E203" s="276"/>
      <c r="F203" s="299" t="s">
        <v>44</v>
      </c>
      <c r="G203" s="276"/>
      <c r="H203" s="276" t="s">
        <v>448</v>
      </c>
      <c r="I203" s="276"/>
      <c r="J203" s="276"/>
      <c r="K203" s="324"/>
    </row>
    <row r="204" s="1" customFormat="1" ht="15" customHeight="1">
      <c r="B204" s="301"/>
      <c r="C204" s="276"/>
      <c r="D204" s="276"/>
      <c r="E204" s="276"/>
      <c r="F204" s="299" t="s">
        <v>47</v>
      </c>
      <c r="G204" s="276"/>
      <c r="H204" s="276" t="s">
        <v>449</v>
      </c>
      <c r="I204" s="276"/>
      <c r="J204" s="276"/>
      <c r="K204" s="324"/>
    </row>
    <row r="205" s="1" customFormat="1" ht="15" customHeight="1">
      <c r="B205" s="301"/>
      <c r="C205" s="276"/>
      <c r="D205" s="276"/>
      <c r="E205" s="276"/>
      <c r="F205" s="299" t="s">
        <v>45</v>
      </c>
      <c r="G205" s="276"/>
      <c r="H205" s="276" t="s">
        <v>450</v>
      </c>
      <c r="I205" s="276"/>
      <c r="J205" s="276"/>
      <c r="K205" s="324"/>
    </row>
    <row r="206" s="1" customFormat="1" ht="15" customHeight="1">
      <c r="B206" s="301"/>
      <c r="C206" s="276"/>
      <c r="D206" s="276"/>
      <c r="E206" s="276"/>
      <c r="F206" s="299" t="s">
        <v>46</v>
      </c>
      <c r="G206" s="276"/>
      <c r="H206" s="276" t="s">
        <v>451</v>
      </c>
      <c r="I206" s="276"/>
      <c r="J206" s="276"/>
      <c r="K206" s="324"/>
    </row>
    <row r="207" s="1" customFormat="1" ht="15" customHeight="1">
      <c r="B207" s="301"/>
      <c r="C207" s="276"/>
      <c r="D207" s="276"/>
      <c r="E207" s="276"/>
      <c r="F207" s="299"/>
      <c r="G207" s="276"/>
      <c r="H207" s="276"/>
      <c r="I207" s="276"/>
      <c r="J207" s="276"/>
      <c r="K207" s="324"/>
    </row>
    <row r="208" s="1" customFormat="1" ht="15" customHeight="1">
      <c r="B208" s="301"/>
      <c r="C208" s="276" t="s">
        <v>392</v>
      </c>
      <c r="D208" s="276"/>
      <c r="E208" s="276"/>
      <c r="F208" s="299" t="s">
        <v>79</v>
      </c>
      <c r="G208" s="276"/>
      <c r="H208" s="276" t="s">
        <v>452</v>
      </c>
      <c r="I208" s="276"/>
      <c r="J208" s="276"/>
      <c r="K208" s="324"/>
    </row>
    <row r="209" s="1" customFormat="1" ht="15" customHeight="1">
      <c r="B209" s="301"/>
      <c r="C209" s="276"/>
      <c r="D209" s="276"/>
      <c r="E209" s="276"/>
      <c r="F209" s="299" t="s">
        <v>287</v>
      </c>
      <c r="G209" s="276"/>
      <c r="H209" s="276" t="s">
        <v>288</v>
      </c>
      <c r="I209" s="276"/>
      <c r="J209" s="276"/>
      <c r="K209" s="324"/>
    </row>
    <row r="210" s="1" customFormat="1" ht="15" customHeight="1">
      <c r="B210" s="301"/>
      <c r="C210" s="276"/>
      <c r="D210" s="276"/>
      <c r="E210" s="276"/>
      <c r="F210" s="299" t="s">
        <v>285</v>
      </c>
      <c r="G210" s="276"/>
      <c r="H210" s="276" t="s">
        <v>453</v>
      </c>
      <c r="I210" s="276"/>
      <c r="J210" s="276"/>
      <c r="K210" s="324"/>
    </row>
    <row r="211" s="1" customFormat="1" ht="15" customHeight="1">
      <c r="B211" s="342"/>
      <c r="C211" s="276"/>
      <c r="D211" s="276"/>
      <c r="E211" s="276"/>
      <c r="F211" s="299" t="s">
        <v>289</v>
      </c>
      <c r="G211" s="337"/>
      <c r="H211" s="328" t="s">
        <v>290</v>
      </c>
      <c r="I211" s="328"/>
      <c r="J211" s="328"/>
      <c r="K211" s="343"/>
    </row>
    <row r="212" s="1" customFormat="1" ht="15" customHeight="1">
      <c r="B212" s="342"/>
      <c r="C212" s="276"/>
      <c r="D212" s="276"/>
      <c r="E212" s="276"/>
      <c r="F212" s="299" t="s">
        <v>291</v>
      </c>
      <c r="G212" s="337"/>
      <c r="H212" s="328" t="s">
        <v>454</v>
      </c>
      <c r="I212" s="328"/>
      <c r="J212" s="328"/>
      <c r="K212" s="343"/>
    </row>
    <row r="213" s="1" customFormat="1" ht="15" customHeight="1">
      <c r="B213" s="342"/>
      <c r="C213" s="276"/>
      <c r="D213" s="276"/>
      <c r="E213" s="276"/>
      <c r="F213" s="299"/>
      <c r="G213" s="337"/>
      <c r="H213" s="328"/>
      <c r="I213" s="328"/>
      <c r="J213" s="328"/>
      <c r="K213" s="343"/>
    </row>
    <row r="214" s="1" customFormat="1" ht="15" customHeight="1">
      <c r="B214" s="342"/>
      <c r="C214" s="276" t="s">
        <v>416</v>
      </c>
      <c r="D214" s="276"/>
      <c r="E214" s="276"/>
      <c r="F214" s="299">
        <v>1</v>
      </c>
      <c r="G214" s="337"/>
      <c r="H214" s="328" t="s">
        <v>455</v>
      </c>
      <c r="I214" s="328"/>
      <c r="J214" s="328"/>
      <c r="K214" s="343"/>
    </row>
    <row r="215" s="1" customFormat="1" ht="15" customHeight="1">
      <c r="B215" s="342"/>
      <c r="C215" s="276"/>
      <c r="D215" s="276"/>
      <c r="E215" s="276"/>
      <c r="F215" s="299">
        <v>2</v>
      </c>
      <c r="G215" s="337"/>
      <c r="H215" s="328" t="s">
        <v>456</v>
      </c>
      <c r="I215" s="328"/>
      <c r="J215" s="328"/>
      <c r="K215" s="343"/>
    </row>
    <row r="216" s="1" customFormat="1" ht="15" customHeight="1">
      <c r="B216" s="342"/>
      <c r="C216" s="276"/>
      <c r="D216" s="276"/>
      <c r="E216" s="276"/>
      <c r="F216" s="299">
        <v>3</v>
      </c>
      <c r="G216" s="337"/>
      <c r="H216" s="328" t="s">
        <v>457</v>
      </c>
      <c r="I216" s="328"/>
      <c r="J216" s="328"/>
      <c r="K216" s="343"/>
    </row>
    <row r="217" s="1" customFormat="1" ht="15" customHeight="1">
      <c r="B217" s="342"/>
      <c r="C217" s="276"/>
      <c r="D217" s="276"/>
      <c r="E217" s="276"/>
      <c r="F217" s="299">
        <v>4</v>
      </c>
      <c r="G217" s="337"/>
      <c r="H217" s="328" t="s">
        <v>458</v>
      </c>
      <c r="I217" s="328"/>
      <c r="J217" s="328"/>
      <c r="K217" s="343"/>
    </row>
    <row r="218" s="1" customFormat="1" ht="12.75" customHeight="1">
      <c r="B218" s="344"/>
      <c r="C218" s="345"/>
      <c r="D218" s="345"/>
      <c r="E218" s="345"/>
      <c r="F218" s="345"/>
      <c r="G218" s="345"/>
      <c r="H218" s="345"/>
      <c r="I218" s="345"/>
      <c r="J218" s="345"/>
      <c r="K218" s="346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PC08-PC\PC08</dc:creator>
  <cp:lastModifiedBy>PC08-PC\PC08</cp:lastModifiedBy>
  <dcterms:created xsi:type="dcterms:W3CDTF">2020-11-27T07:40:40Z</dcterms:created>
  <dcterms:modified xsi:type="dcterms:W3CDTF">2020-11-27T07:40:43Z</dcterms:modified>
</cp:coreProperties>
</file>